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My Documents\MRTU\EIM\"/>
    </mc:Choice>
  </mc:AlternateContent>
  <bookViews>
    <workbookView xWindow="0" yWindow="0" windowWidth="25200" windowHeight="11985"/>
  </bookViews>
  <sheets>
    <sheet name="Sheet1" sheetId="1" r:id="rId1"/>
    <sheet name="Sheet1 (2)" sheetId="10" r:id="rId2"/>
    <sheet name="Sheet1 (3)" sheetId="6" r:id="rId3"/>
    <sheet name="Sheet1 (4)" sheetId="9" r:id="rId4"/>
    <sheet name="Sheet1 (5)" sheetId="8" r:id="rId5"/>
    <sheet name="Sheet1 (6)" sheetId="11" r:id="rId6"/>
  </sheets>
  <definedNames>
    <definedName name="OF" localSheetId="1">'Sheet1 (2)'!$G$2</definedName>
    <definedName name="OF" localSheetId="2">'Sheet1 (3)'!$G$2</definedName>
    <definedName name="OF" localSheetId="3">'Sheet1 (4)'!$G$2</definedName>
    <definedName name="OF" localSheetId="4">'Sheet1 (5)'!$G$2</definedName>
    <definedName name="OF" localSheetId="5">'Sheet1 (6)'!$G$2</definedName>
    <definedName name="OF">Sheet1!$G$2</definedName>
    <definedName name="PBC" localSheetId="1">'Sheet1 (2)'!$G$3</definedName>
    <definedName name="PBC" localSheetId="2">'Sheet1 (3)'!$G$3</definedName>
    <definedName name="PBC" localSheetId="3">'Sheet1 (4)'!$G$3</definedName>
    <definedName name="PBC" localSheetId="4">'Sheet1 (5)'!$G$3</definedName>
    <definedName name="PBC" localSheetId="5">'Sheet1 (6)'!$G$3</definedName>
    <definedName name="PBC">Sheet1!$G$3</definedName>
    <definedName name="solver_adj" localSheetId="0" hidden="1">Sheet1!$D$2,Sheet1!$D$5,Sheet1!$D$7,Sheet1!$D$9,Sheet1!$D$11,Sheet1!$D$14,Sheet1!$D$16,Sheet1!$D$18,Sheet1!$D$21,Sheet1!$D$23,Sheet1!$D$25,Sheet1!$D$27,Sheet1!$D$30,Sheet1!$D$32</definedName>
    <definedName name="solver_adj" localSheetId="1" hidden="1">'Sheet1 (2)'!$D$2,'Sheet1 (2)'!$D$5,'Sheet1 (2)'!$D$7,'Sheet1 (2)'!$D$9,'Sheet1 (2)'!$D$11,'Sheet1 (2)'!$D$14,'Sheet1 (2)'!$D$16,'Sheet1 (2)'!$D$18,'Sheet1 (2)'!$D$21,'Sheet1 (2)'!$D$23,'Sheet1 (2)'!$D$25,'Sheet1 (2)'!$D$27,'Sheet1 (2)'!$D$30,'Sheet1 (2)'!$D$32</definedName>
    <definedName name="solver_adj" localSheetId="2" hidden="1">'Sheet1 (3)'!$D$2,'Sheet1 (3)'!$D$5,'Sheet1 (3)'!$D$7,'Sheet1 (3)'!$D$9,'Sheet1 (3)'!$D$11,'Sheet1 (3)'!$D$14,'Sheet1 (3)'!$D$16,'Sheet1 (3)'!$D$18,'Sheet1 (3)'!$D$21,'Sheet1 (3)'!$D$23,'Sheet1 (3)'!$D$25,'Sheet1 (3)'!$D$27,'Sheet1 (3)'!$D$30,'Sheet1 (3)'!$D$32</definedName>
    <definedName name="solver_adj" localSheetId="3" hidden="1">'Sheet1 (4)'!$D$2,'Sheet1 (4)'!$D$5,'Sheet1 (4)'!$D$7,'Sheet1 (4)'!$D$9,'Sheet1 (4)'!$D$11,'Sheet1 (4)'!$D$14,'Sheet1 (4)'!$D$16,'Sheet1 (4)'!$D$18,'Sheet1 (4)'!$D$21,'Sheet1 (4)'!$D$23,'Sheet1 (4)'!$D$25,'Sheet1 (4)'!$D$27,'Sheet1 (4)'!$D$30,'Sheet1 (4)'!$D$32</definedName>
    <definedName name="solver_adj" localSheetId="4" hidden="1">'Sheet1 (5)'!$D$2,'Sheet1 (5)'!$D$5,'Sheet1 (5)'!$D$7,'Sheet1 (5)'!$D$9,'Sheet1 (5)'!$D$11,'Sheet1 (5)'!$D$14,'Sheet1 (5)'!$D$16,'Sheet1 (5)'!$D$18,'Sheet1 (5)'!$D$21,'Sheet1 (5)'!$D$23,'Sheet1 (5)'!$D$25,'Sheet1 (5)'!$D$27,'Sheet1 (5)'!$D$30,'Sheet1 (5)'!$D$32</definedName>
    <definedName name="solver_adj" localSheetId="5" hidden="1">'Sheet1 (6)'!$D$2,'Sheet1 (6)'!$D$5,'Sheet1 (6)'!$D$7,'Sheet1 (6)'!$D$9,'Sheet1 (6)'!$D$11,'Sheet1 (6)'!$D$14,'Sheet1 (6)'!$D$16,'Sheet1 (6)'!$D$18,'Sheet1 (6)'!$D$21,'Sheet1 (6)'!$D$23,'Sheet1 (6)'!$D$25,'Sheet1 (6)'!$D$27,'Sheet1 (6)'!$D$30,'Sheet1 (6)'!$D$32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drv" localSheetId="0" hidden="1">2</definedName>
    <definedName name="solver_drv" localSheetId="1" hidden="1">2</definedName>
    <definedName name="solver_drv" localSheetId="2" hidden="1">2</definedName>
    <definedName name="solver_drv" localSheetId="3" hidden="1">2</definedName>
    <definedName name="solver_drv" localSheetId="4" hidden="1">2</definedName>
    <definedName name="solver_drv" localSheetId="5" hidden="1">2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ng" localSheetId="3" hidden="1">2</definedName>
    <definedName name="solver_eng" localSheetId="4" hidden="1">2</definedName>
    <definedName name="solver_eng" localSheetId="5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lhs1" localSheetId="0" hidden="1">Sheet1!$D$11</definedName>
    <definedName name="solver_lhs1" localSheetId="1" hidden="1">'Sheet1 (2)'!$D$11</definedName>
    <definedName name="solver_lhs1" localSheetId="2" hidden="1">'Sheet1 (3)'!$D$11</definedName>
    <definedName name="solver_lhs1" localSheetId="3" hidden="1">'Sheet1 (4)'!$D$11</definedName>
    <definedName name="solver_lhs1" localSheetId="4" hidden="1">'Sheet1 (5)'!$D$11</definedName>
    <definedName name="solver_lhs1" localSheetId="5" hidden="1">'Sheet1 (6)'!$D$11</definedName>
    <definedName name="solver_lhs10" localSheetId="0" hidden="1">Sheet1!$D$23</definedName>
    <definedName name="solver_lhs10" localSheetId="1" hidden="1">'Sheet1 (2)'!$D$23</definedName>
    <definedName name="solver_lhs10" localSheetId="2" hidden="1">'Sheet1 (3)'!$D$23</definedName>
    <definedName name="solver_lhs10" localSheetId="3" hidden="1">'Sheet1 (4)'!$D$23</definedName>
    <definedName name="solver_lhs10" localSheetId="4" hidden="1">'Sheet1 (5)'!$D$23</definedName>
    <definedName name="solver_lhs10" localSheetId="5" hidden="1">'Sheet1 (6)'!$D$23</definedName>
    <definedName name="solver_lhs11" localSheetId="0" hidden="1">Sheet1!$D$25</definedName>
    <definedName name="solver_lhs11" localSheetId="1" hidden="1">'Sheet1 (2)'!$D$25</definedName>
    <definedName name="solver_lhs11" localSheetId="2" hidden="1">'Sheet1 (3)'!$D$25</definedName>
    <definedName name="solver_lhs11" localSheetId="3" hidden="1">'Sheet1 (4)'!$D$25</definedName>
    <definedName name="solver_lhs11" localSheetId="4" hidden="1">'Sheet1 (5)'!$D$25</definedName>
    <definedName name="solver_lhs11" localSheetId="5" hidden="1">'Sheet1 (6)'!$D$25</definedName>
    <definedName name="solver_lhs12" localSheetId="0" hidden="1">Sheet1!$D$27</definedName>
    <definedName name="solver_lhs12" localSheetId="1" hidden="1">'Sheet1 (2)'!$D$27</definedName>
    <definedName name="solver_lhs12" localSheetId="2" hidden="1">'Sheet1 (3)'!$D$27</definedName>
    <definedName name="solver_lhs12" localSheetId="3" hidden="1">'Sheet1 (4)'!$D$27</definedName>
    <definedName name="solver_lhs12" localSheetId="4" hidden="1">'Sheet1 (5)'!$D$27</definedName>
    <definedName name="solver_lhs12" localSheetId="5" hidden="1">'Sheet1 (6)'!$D$27</definedName>
    <definedName name="solver_lhs13" localSheetId="0" hidden="1">Sheet1!$D$27</definedName>
    <definedName name="solver_lhs13" localSheetId="1" hidden="1">'Sheet1 (2)'!$D$27</definedName>
    <definedName name="solver_lhs13" localSheetId="2" hidden="1">'Sheet1 (3)'!$D$27</definedName>
    <definedName name="solver_lhs13" localSheetId="3" hidden="1">'Sheet1 (4)'!$D$27</definedName>
    <definedName name="solver_lhs13" localSheetId="4" hidden="1">'Sheet1 (5)'!$D$27</definedName>
    <definedName name="solver_lhs13" localSheetId="5" hidden="1">'Sheet1 (6)'!$D$27</definedName>
    <definedName name="solver_lhs14" localSheetId="0" hidden="1">Sheet1!$D$30</definedName>
    <definedName name="solver_lhs14" localSheetId="1" hidden="1">'Sheet1 (2)'!$D$30</definedName>
    <definedName name="solver_lhs14" localSheetId="2" hidden="1">'Sheet1 (3)'!$D$30</definedName>
    <definedName name="solver_lhs14" localSheetId="3" hidden="1">'Sheet1 (4)'!$D$30</definedName>
    <definedName name="solver_lhs14" localSheetId="4" hidden="1">'Sheet1 (5)'!$D$30</definedName>
    <definedName name="solver_lhs14" localSheetId="5" hidden="1">'Sheet1 (6)'!$D$30</definedName>
    <definedName name="solver_lhs15" localSheetId="0" hidden="1">Sheet1!$D$32</definedName>
    <definedName name="solver_lhs15" localSheetId="1" hidden="1">'Sheet1 (2)'!$D$32</definedName>
    <definedName name="solver_lhs15" localSheetId="2" hidden="1">'Sheet1 (3)'!$D$32</definedName>
    <definedName name="solver_lhs15" localSheetId="3" hidden="1">'Sheet1 (4)'!$D$32</definedName>
    <definedName name="solver_lhs15" localSheetId="4" hidden="1">'Sheet1 (5)'!$D$32</definedName>
    <definedName name="solver_lhs15" localSheetId="5" hidden="1">'Sheet1 (6)'!$D$32</definedName>
    <definedName name="solver_lhs16" localSheetId="0" hidden="1">Sheet1!$D$5</definedName>
    <definedName name="solver_lhs16" localSheetId="1" hidden="1">'Sheet1 (2)'!$D$5</definedName>
    <definedName name="solver_lhs16" localSheetId="2" hidden="1">'Sheet1 (3)'!$D$5</definedName>
    <definedName name="solver_lhs16" localSheetId="3" hidden="1">'Sheet1 (4)'!$D$5</definedName>
    <definedName name="solver_lhs16" localSheetId="4" hidden="1">'Sheet1 (5)'!$D$5</definedName>
    <definedName name="solver_lhs16" localSheetId="5" hidden="1">'Sheet1 (6)'!$D$5</definedName>
    <definedName name="solver_lhs17" localSheetId="0" hidden="1">Sheet1!$D$7</definedName>
    <definedName name="solver_lhs17" localSheetId="1" hidden="1">'Sheet1 (2)'!$D$7</definedName>
    <definedName name="solver_lhs17" localSheetId="2" hidden="1">'Sheet1 (3)'!$D$7</definedName>
    <definedName name="solver_lhs17" localSheetId="3" hidden="1">'Sheet1 (4)'!$D$7</definedName>
    <definedName name="solver_lhs17" localSheetId="4" hidden="1">'Sheet1 (5)'!$D$7</definedName>
    <definedName name="solver_lhs17" localSheetId="5" hidden="1">'Sheet1 (6)'!$D$7</definedName>
    <definedName name="solver_lhs18" localSheetId="0" hidden="1">Sheet1!$D$9</definedName>
    <definedName name="solver_lhs18" localSheetId="1" hidden="1">'Sheet1 (2)'!$D$9</definedName>
    <definedName name="solver_lhs18" localSheetId="2" hidden="1">'Sheet1 (3)'!$D$9</definedName>
    <definedName name="solver_lhs18" localSheetId="3" hidden="1">'Sheet1 (4)'!$D$9</definedName>
    <definedName name="solver_lhs18" localSheetId="4" hidden="1">'Sheet1 (5)'!$D$9</definedName>
    <definedName name="solver_lhs18" localSheetId="5" hidden="1">'Sheet1 (6)'!$D$9</definedName>
    <definedName name="solver_lhs19" localSheetId="0" hidden="1">Sheet1!$G$3</definedName>
    <definedName name="solver_lhs19" localSheetId="1" hidden="1">'Sheet1 (2)'!$G$3</definedName>
    <definedName name="solver_lhs19" localSheetId="2" hidden="1">'Sheet1 (3)'!$G$3</definedName>
    <definedName name="solver_lhs19" localSheetId="3" hidden="1">'Sheet1 (4)'!$G$3</definedName>
    <definedName name="solver_lhs19" localSheetId="4" hidden="1">'Sheet1 (5)'!$G$3</definedName>
    <definedName name="solver_lhs19" localSheetId="5" hidden="1">'Sheet1 (6)'!$G$3</definedName>
    <definedName name="solver_lhs2" localSheetId="0" hidden="1">Sheet1!$D$11</definedName>
    <definedName name="solver_lhs2" localSheetId="1" hidden="1">'Sheet1 (2)'!$D$11</definedName>
    <definedName name="solver_lhs2" localSheetId="2" hidden="1">'Sheet1 (3)'!$D$11</definedName>
    <definedName name="solver_lhs2" localSheetId="3" hidden="1">'Sheet1 (4)'!$D$11</definedName>
    <definedName name="solver_lhs2" localSheetId="4" hidden="1">'Sheet1 (5)'!$D$11</definedName>
    <definedName name="solver_lhs2" localSheetId="5" hidden="1">'Sheet1 (6)'!$D$11</definedName>
    <definedName name="solver_lhs20" localSheetId="0" hidden="1">Sheet1!$G$4</definedName>
    <definedName name="solver_lhs20" localSheetId="1" hidden="1">'Sheet1 (2)'!$G$4</definedName>
    <definedName name="solver_lhs20" localSheetId="2" hidden="1">'Sheet1 (3)'!$G$4</definedName>
    <definedName name="solver_lhs20" localSheetId="3" hidden="1">'Sheet1 (4)'!$G$4</definedName>
    <definedName name="solver_lhs20" localSheetId="4" hidden="1">'Sheet1 (5)'!$G$4</definedName>
    <definedName name="solver_lhs20" localSheetId="5" hidden="1">'Sheet1 (6)'!$G$4</definedName>
    <definedName name="solver_lhs21" localSheetId="0" hidden="1">Sheet1!$G$5</definedName>
    <definedName name="solver_lhs21" localSheetId="1" hidden="1">'Sheet1 (2)'!$G$5</definedName>
    <definedName name="solver_lhs21" localSheetId="2" hidden="1">'Sheet1 (3)'!$G$5</definedName>
    <definedName name="solver_lhs21" localSheetId="3" hidden="1">'Sheet1 (4)'!$G$5</definedName>
    <definedName name="solver_lhs21" localSheetId="4" hidden="1">'Sheet1 (5)'!$G$5</definedName>
    <definedName name="solver_lhs21" localSheetId="5" hidden="1">'Sheet1 (6)'!$G$5</definedName>
    <definedName name="solver_lhs22" localSheetId="0" hidden="1">Sheet1!$G$6</definedName>
    <definedName name="solver_lhs22" localSheetId="1" hidden="1">'Sheet1 (2)'!$G$6</definedName>
    <definedName name="solver_lhs22" localSheetId="2" hidden="1">'Sheet1 (3)'!$G$6</definedName>
    <definedName name="solver_lhs22" localSheetId="3" hidden="1">'Sheet1 (4)'!$G$6</definedName>
    <definedName name="solver_lhs22" localSheetId="4" hidden="1">'Sheet1 (5)'!$G$6</definedName>
    <definedName name="solver_lhs22" localSheetId="5" hidden="1">'Sheet1 (6)'!$G$6</definedName>
    <definedName name="solver_lhs23" localSheetId="0" hidden="1">Sheet1!$G$7</definedName>
    <definedName name="solver_lhs23" localSheetId="1" hidden="1">'Sheet1 (2)'!$G$7</definedName>
    <definedName name="solver_lhs23" localSheetId="2" hidden="1">'Sheet1 (3)'!$G$7</definedName>
    <definedName name="solver_lhs23" localSheetId="3" hidden="1">'Sheet1 (4)'!$G$7</definedName>
    <definedName name="solver_lhs23" localSheetId="4" hidden="1">'Sheet1 (5)'!$G$7</definedName>
    <definedName name="solver_lhs23" localSheetId="5" hidden="1">'Sheet1 (6)'!$G$7</definedName>
    <definedName name="solver_lhs3" localSheetId="0" hidden="1">Sheet1!$D$14</definedName>
    <definedName name="solver_lhs3" localSheetId="1" hidden="1">'Sheet1 (2)'!$D$14</definedName>
    <definedName name="solver_lhs3" localSheetId="2" hidden="1">'Sheet1 (3)'!$D$14</definedName>
    <definedName name="solver_lhs3" localSheetId="3" hidden="1">'Sheet1 (4)'!$D$14</definedName>
    <definedName name="solver_lhs3" localSheetId="4" hidden="1">'Sheet1 (5)'!$D$14</definedName>
    <definedName name="solver_lhs3" localSheetId="5" hidden="1">'Sheet1 (6)'!$D$14</definedName>
    <definedName name="solver_lhs4" localSheetId="0" hidden="1">Sheet1!$D$16</definedName>
    <definedName name="solver_lhs4" localSheetId="1" hidden="1">'Sheet1 (2)'!$D$16</definedName>
    <definedName name="solver_lhs4" localSheetId="2" hidden="1">'Sheet1 (3)'!$D$16</definedName>
    <definedName name="solver_lhs4" localSheetId="3" hidden="1">'Sheet1 (4)'!$D$16</definedName>
    <definedName name="solver_lhs4" localSheetId="4" hidden="1">'Sheet1 (5)'!$D$16</definedName>
    <definedName name="solver_lhs4" localSheetId="5" hidden="1">'Sheet1 (6)'!$D$16</definedName>
    <definedName name="solver_lhs5" localSheetId="0" hidden="1">Sheet1!$D$18</definedName>
    <definedName name="solver_lhs5" localSheetId="1" hidden="1">'Sheet1 (2)'!$D$18</definedName>
    <definedName name="solver_lhs5" localSheetId="2" hidden="1">'Sheet1 (3)'!$D$18</definedName>
    <definedName name="solver_lhs5" localSheetId="3" hidden="1">'Sheet1 (4)'!$D$18</definedName>
    <definedName name="solver_lhs5" localSheetId="4" hidden="1">'Sheet1 (5)'!$D$18</definedName>
    <definedName name="solver_lhs5" localSheetId="5" hidden="1">'Sheet1 (6)'!$D$18</definedName>
    <definedName name="solver_lhs6" localSheetId="0" hidden="1">Sheet1!$D$18</definedName>
    <definedName name="solver_lhs6" localSheetId="1" hidden="1">'Sheet1 (2)'!$D$18</definedName>
    <definedName name="solver_lhs6" localSheetId="2" hidden="1">'Sheet1 (3)'!$D$18</definedName>
    <definedName name="solver_lhs6" localSheetId="3" hidden="1">'Sheet1 (4)'!$D$18</definedName>
    <definedName name="solver_lhs6" localSheetId="4" hidden="1">'Sheet1 (5)'!$D$18</definedName>
    <definedName name="solver_lhs6" localSheetId="5" hidden="1">'Sheet1 (6)'!$D$18</definedName>
    <definedName name="solver_lhs7" localSheetId="0" hidden="1">Sheet1!$D$2</definedName>
    <definedName name="solver_lhs7" localSheetId="1" hidden="1">'Sheet1 (2)'!$D$2</definedName>
    <definedName name="solver_lhs7" localSheetId="2" hidden="1">'Sheet1 (3)'!$D$2</definedName>
    <definedName name="solver_lhs7" localSheetId="3" hidden="1">'Sheet1 (4)'!$D$2</definedName>
    <definedName name="solver_lhs7" localSheetId="4" hidden="1">'Sheet1 (5)'!$D$2</definedName>
    <definedName name="solver_lhs7" localSheetId="5" hidden="1">'Sheet1 (6)'!$D$2</definedName>
    <definedName name="solver_lhs8" localSheetId="0" hidden="1">Sheet1!$D$2</definedName>
    <definedName name="solver_lhs8" localSheetId="1" hidden="1">'Sheet1 (2)'!$D$2</definedName>
    <definedName name="solver_lhs8" localSheetId="2" hidden="1">'Sheet1 (3)'!$D$2</definedName>
    <definedName name="solver_lhs8" localSheetId="3" hidden="1">'Sheet1 (4)'!$D$2</definedName>
    <definedName name="solver_lhs8" localSheetId="4" hidden="1">'Sheet1 (5)'!$D$2</definedName>
    <definedName name="solver_lhs8" localSheetId="5" hidden="1">'Sheet1 (6)'!$D$2</definedName>
    <definedName name="solver_lhs9" localSheetId="0" hidden="1">Sheet1!$D$21</definedName>
    <definedName name="solver_lhs9" localSheetId="1" hidden="1">'Sheet1 (2)'!$D$21</definedName>
    <definedName name="solver_lhs9" localSheetId="2" hidden="1">'Sheet1 (3)'!$D$21</definedName>
    <definedName name="solver_lhs9" localSheetId="3" hidden="1">'Sheet1 (4)'!$D$21</definedName>
    <definedName name="solver_lhs9" localSheetId="4" hidden="1">'Sheet1 (5)'!$D$21</definedName>
    <definedName name="solver_lhs9" localSheetId="5" hidden="1">'Sheet1 (6)'!$D$21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um" localSheetId="0" hidden="1">23</definedName>
    <definedName name="solver_num" localSheetId="1" hidden="1">23</definedName>
    <definedName name="solver_num" localSheetId="2" hidden="1">23</definedName>
    <definedName name="solver_num" localSheetId="3" hidden="1">23</definedName>
    <definedName name="solver_num" localSheetId="4" hidden="1">23</definedName>
    <definedName name="solver_num" localSheetId="5" hidden="1">23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opt" localSheetId="0" hidden="1">Sheet1!$G$2</definedName>
    <definedName name="solver_opt" localSheetId="1" hidden="1">'Sheet1 (2)'!$G$2</definedName>
    <definedName name="solver_opt" localSheetId="2" hidden="1">'Sheet1 (3)'!$G$2</definedName>
    <definedName name="solver_opt" localSheetId="3" hidden="1">'Sheet1 (4)'!$G$2</definedName>
    <definedName name="solver_opt" localSheetId="4" hidden="1">'Sheet1 (5)'!$G$2</definedName>
    <definedName name="solver_opt" localSheetId="5" hidden="1">'Sheet1 (6)'!$G$2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rbv" localSheetId="0" hidden="1">2</definedName>
    <definedName name="solver_rbv" localSheetId="1" hidden="1">2</definedName>
    <definedName name="solver_rbv" localSheetId="2" hidden="1">2</definedName>
    <definedName name="solver_rbv" localSheetId="3" hidden="1">2</definedName>
    <definedName name="solver_rbv" localSheetId="4" hidden="1">2</definedName>
    <definedName name="solver_rbv" localSheetId="5" hidden="1">2</definedName>
    <definedName name="solver_rel1" localSheetId="0" hidden="1">1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1" localSheetId="4" hidden="1">1</definedName>
    <definedName name="solver_rel1" localSheetId="5" hidden="1">1</definedName>
    <definedName name="solver_rel10" localSheetId="0" hidden="1">1</definedName>
    <definedName name="solver_rel10" localSheetId="1" hidden="1">1</definedName>
    <definedName name="solver_rel10" localSheetId="2" hidden="1">1</definedName>
    <definedName name="solver_rel10" localSheetId="3" hidden="1">1</definedName>
    <definedName name="solver_rel10" localSheetId="4" hidden="1">1</definedName>
    <definedName name="solver_rel10" localSheetId="5" hidden="1">1</definedName>
    <definedName name="solver_rel11" localSheetId="0" hidden="1">1</definedName>
    <definedName name="solver_rel11" localSheetId="1" hidden="1">1</definedName>
    <definedName name="solver_rel11" localSheetId="2" hidden="1">1</definedName>
    <definedName name="solver_rel11" localSheetId="3" hidden="1">1</definedName>
    <definedName name="solver_rel11" localSheetId="4" hidden="1">1</definedName>
    <definedName name="solver_rel11" localSheetId="5" hidden="1">1</definedName>
    <definedName name="solver_rel12" localSheetId="0" hidden="1">1</definedName>
    <definedName name="solver_rel12" localSheetId="1" hidden="1">1</definedName>
    <definedName name="solver_rel12" localSheetId="2" hidden="1">1</definedName>
    <definedName name="solver_rel12" localSheetId="3" hidden="1">1</definedName>
    <definedName name="solver_rel12" localSheetId="4" hidden="1">1</definedName>
    <definedName name="solver_rel12" localSheetId="5" hidden="1">1</definedName>
    <definedName name="solver_rel13" localSheetId="0" hidden="1">3</definedName>
    <definedName name="solver_rel13" localSheetId="1" hidden="1">3</definedName>
    <definedName name="solver_rel13" localSheetId="2" hidden="1">3</definedName>
    <definedName name="solver_rel13" localSheetId="3" hidden="1">3</definedName>
    <definedName name="solver_rel13" localSheetId="4" hidden="1">3</definedName>
    <definedName name="solver_rel13" localSheetId="5" hidden="1">3</definedName>
    <definedName name="solver_rel14" localSheetId="0" hidden="1">1</definedName>
    <definedName name="solver_rel14" localSheetId="1" hidden="1">1</definedName>
    <definedName name="solver_rel14" localSheetId="2" hidden="1">1</definedName>
    <definedName name="solver_rel14" localSheetId="3" hidden="1">1</definedName>
    <definedName name="solver_rel14" localSheetId="4" hidden="1">1</definedName>
    <definedName name="solver_rel14" localSheetId="5" hidden="1">1</definedName>
    <definedName name="solver_rel15" localSheetId="0" hidden="1">1</definedName>
    <definedName name="solver_rel15" localSheetId="1" hidden="1">1</definedName>
    <definedName name="solver_rel15" localSheetId="2" hidden="1">1</definedName>
    <definedName name="solver_rel15" localSheetId="3" hidden="1">1</definedName>
    <definedName name="solver_rel15" localSheetId="4" hidden="1">1</definedName>
    <definedName name="solver_rel15" localSheetId="5" hidden="1">1</definedName>
    <definedName name="solver_rel16" localSheetId="0" hidden="1">1</definedName>
    <definedName name="solver_rel16" localSheetId="1" hidden="1">1</definedName>
    <definedName name="solver_rel16" localSheetId="2" hidden="1">1</definedName>
    <definedName name="solver_rel16" localSheetId="3" hidden="1">1</definedName>
    <definedName name="solver_rel16" localSheetId="4" hidden="1">1</definedName>
    <definedName name="solver_rel16" localSheetId="5" hidden="1">1</definedName>
    <definedName name="solver_rel17" localSheetId="0" hidden="1">1</definedName>
    <definedName name="solver_rel17" localSheetId="1" hidden="1">1</definedName>
    <definedName name="solver_rel17" localSheetId="2" hidden="1">1</definedName>
    <definedName name="solver_rel17" localSheetId="3" hidden="1">1</definedName>
    <definedName name="solver_rel17" localSheetId="4" hidden="1">1</definedName>
    <definedName name="solver_rel17" localSheetId="5" hidden="1">1</definedName>
    <definedName name="solver_rel18" localSheetId="0" hidden="1">1</definedName>
    <definedName name="solver_rel18" localSheetId="1" hidden="1">1</definedName>
    <definedName name="solver_rel18" localSheetId="2" hidden="1">1</definedName>
    <definedName name="solver_rel18" localSheetId="3" hidden="1">1</definedName>
    <definedName name="solver_rel18" localSheetId="4" hidden="1">1</definedName>
    <definedName name="solver_rel18" localSheetId="5" hidden="1">1</definedName>
    <definedName name="solver_rel19" localSheetId="0" hidden="1">2</definedName>
    <definedName name="solver_rel19" localSheetId="1" hidden="1">2</definedName>
    <definedName name="solver_rel19" localSheetId="2" hidden="1">2</definedName>
    <definedName name="solver_rel19" localSheetId="3" hidden="1">2</definedName>
    <definedName name="solver_rel19" localSheetId="4" hidden="1">2</definedName>
    <definedName name="solver_rel19" localSheetId="5" hidden="1">2</definedName>
    <definedName name="solver_rel2" localSheetId="0" hidden="1">3</definedName>
    <definedName name="solver_rel2" localSheetId="1" hidden="1">3</definedName>
    <definedName name="solver_rel2" localSheetId="2" hidden="1">3</definedName>
    <definedName name="solver_rel2" localSheetId="3" hidden="1">3</definedName>
    <definedName name="solver_rel2" localSheetId="4" hidden="1">3</definedName>
    <definedName name="solver_rel2" localSheetId="5" hidden="1">3</definedName>
    <definedName name="solver_rel20" localSheetId="0" hidden="1">2</definedName>
    <definedName name="solver_rel20" localSheetId="1" hidden="1">2</definedName>
    <definedName name="solver_rel20" localSheetId="2" hidden="1">2</definedName>
    <definedName name="solver_rel20" localSheetId="3" hidden="1">2</definedName>
    <definedName name="solver_rel20" localSheetId="4" hidden="1">2</definedName>
    <definedName name="solver_rel20" localSheetId="5" hidden="1">2</definedName>
    <definedName name="solver_rel21" localSheetId="0" hidden="1">2</definedName>
    <definedName name="solver_rel21" localSheetId="1" hidden="1">2</definedName>
    <definedName name="solver_rel21" localSheetId="2" hidden="1">2</definedName>
    <definedName name="solver_rel21" localSheetId="3" hidden="1">2</definedName>
    <definedName name="solver_rel21" localSheetId="4" hidden="1">2</definedName>
    <definedName name="solver_rel21" localSheetId="5" hidden="1">2</definedName>
    <definedName name="solver_rel22" localSheetId="0" hidden="1">2</definedName>
    <definedName name="solver_rel22" localSheetId="1" hidden="1">2</definedName>
    <definedName name="solver_rel22" localSheetId="2" hidden="1">2</definedName>
    <definedName name="solver_rel22" localSheetId="3" hidden="1">2</definedName>
    <definedName name="solver_rel22" localSheetId="4" hidden="1">2</definedName>
    <definedName name="solver_rel22" localSheetId="5" hidden="1">2</definedName>
    <definedName name="solver_rel23" localSheetId="0" hidden="1">2</definedName>
    <definedName name="solver_rel23" localSheetId="1" hidden="1">2</definedName>
    <definedName name="solver_rel23" localSheetId="2" hidden="1">2</definedName>
    <definedName name="solver_rel23" localSheetId="3" hidden="1">2</definedName>
    <definedName name="solver_rel23" localSheetId="4" hidden="1">2</definedName>
    <definedName name="solver_rel23" localSheetId="5" hidden="1">2</definedName>
    <definedName name="solver_rel3" localSheetId="0" hidden="1">1</definedName>
    <definedName name="solver_rel3" localSheetId="1" hidden="1">1</definedName>
    <definedName name="solver_rel3" localSheetId="2" hidden="1">1</definedName>
    <definedName name="solver_rel3" localSheetId="3" hidden="1">1</definedName>
    <definedName name="solver_rel3" localSheetId="4" hidden="1">1</definedName>
    <definedName name="solver_rel3" localSheetId="5" hidden="1">1</definedName>
    <definedName name="solver_rel4" localSheetId="0" hidden="1">1</definedName>
    <definedName name="solver_rel4" localSheetId="1" hidden="1">1</definedName>
    <definedName name="solver_rel4" localSheetId="2" hidden="1">1</definedName>
    <definedName name="solver_rel4" localSheetId="3" hidden="1">1</definedName>
    <definedName name="solver_rel4" localSheetId="4" hidden="1">1</definedName>
    <definedName name="solver_rel4" localSheetId="5" hidden="1">1</definedName>
    <definedName name="solver_rel5" localSheetId="0" hidden="1">1</definedName>
    <definedName name="solver_rel5" localSheetId="1" hidden="1">1</definedName>
    <definedName name="solver_rel5" localSheetId="2" hidden="1">1</definedName>
    <definedName name="solver_rel5" localSheetId="3" hidden="1">1</definedName>
    <definedName name="solver_rel5" localSheetId="4" hidden="1">1</definedName>
    <definedName name="solver_rel5" localSheetId="5" hidden="1">1</definedName>
    <definedName name="solver_rel6" localSheetId="0" hidden="1">3</definedName>
    <definedName name="solver_rel6" localSheetId="1" hidden="1">3</definedName>
    <definedName name="solver_rel6" localSheetId="2" hidden="1">3</definedName>
    <definedName name="solver_rel6" localSheetId="3" hidden="1">3</definedName>
    <definedName name="solver_rel6" localSheetId="4" hidden="1">3</definedName>
    <definedName name="solver_rel6" localSheetId="5" hidden="1">3</definedName>
    <definedName name="solver_rel7" localSheetId="0" hidden="1">1</definedName>
    <definedName name="solver_rel7" localSheetId="1" hidden="1">1</definedName>
    <definedName name="solver_rel7" localSheetId="2" hidden="1">1</definedName>
    <definedName name="solver_rel7" localSheetId="3" hidden="1">1</definedName>
    <definedName name="solver_rel7" localSheetId="4" hidden="1">1</definedName>
    <definedName name="solver_rel7" localSheetId="5" hidden="1">1</definedName>
    <definedName name="solver_rel8" localSheetId="0" hidden="1">3</definedName>
    <definedName name="solver_rel8" localSheetId="1" hidden="1">3</definedName>
    <definedName name="solver_rel8" localSheetId="2" hidden="1">3</definedName>
    <definedName name="solver_rel8" localSheetId="3" hidden="1">3</definedName>
    <definedName name="solver_rel8" localSheetId="4" hidden="1">3</definedName>
    <definedName name="solver_rel8" localSheetId="5" hidden="1">3</definedName>
    <definedName name="solver_rel9" localSheetId="0" hidden="1">1</definedName>
    <definedName name="solver_rel9" localSheetId="1" hidden="1">1</definedName>
    <definedName name="solver_rel9" localSheetId="2" hidden="1">1</definedName>
    <definedName name="solver_rel9" localSheetId="3" hidden="1">1</definedName>
    <definedName name="solver_rel9" localSheetId="4" hidden="1">1</definedName>
    <definedName name="solver_rel9" localSheetId="5" hidden="1">1</definedName>
    <definedName name="solver_rhs1" localSheetId="0" hidden="1">Sheet1!$E$11</definedName>
    <definedName name="solver_rhs1" localSheetId="1" hidden="1">'Sheet1 (2)'!$E$11</definedName>
    <definedName name="solver_rhs1" localSheetId="2" hidden="1">'Sheet1 (3)'!$E$11</definedName>
    <definedName name="solver_rhs1" localSheetId="3" hidden="1">'Sheet1 (4)'!$E$11</definedName>
    <definedName name="solver_rhs1" localSheetId="4" hidden="1">'Sheet1 (5)'!$E$11</definedName>
    <definedName name="solver_rhs1" localSheetId="5" hidden="1">'Sheet1 (6)'!$E$11</definedName>
    <definedName name="solver_rhs10" localSheetId="0" hidden="1">Sheet1!$E$23</definedName>
    <definedName name="solver_rhs10" localSheetId="1" hidden="1">'Sheet1 (2)'!$E$23</definedName>
    <definedName name="solver_rhs10" localSheetId="2" hidden="1">'Sheet1 (3)'!$E$23</definedName>
    <definedName name="solver_rhs10" localSheetId="3" hidden="1">'Sheet1 (4)'!$E$23</definedName>
    <definedName name="solver_rhs10" localSheetId="4" hidden="1">'Sheet1 (5)'!$E$23</definedName>
    <definedName name="solver_rhs10" localSheetId="5" hidden="1">'Sheet1 (6)'!$E$23</definedName>
    <definedName name="solver_rhs11" localSheetId="0" hidden="1">Sheet1!$E$25</definedName>
    <definedName name="solver_rhs11" localSheetId="1" hidden="1">'Sheet1 (2)'!$E$25</definedName>
    <definedName name="solver_rhs11" localSheetId="2" hidden="1">'Sheet1 (3)'!$E$25</definedName>
    <definedName name="solver_rhs11" localSheetId="3" hidden="1">'Sheet1 (4)'!$E$25</definedName>
    <definedName name="solver_rhs11" localSheetId="4" hidden="1">'Sheet1 (5)'!$E$25</definedName>
    <definedName name="solver_rhs11" localSheetId="5" hidden="1">'Sheet1 (6)'!$E$25</definedName>
    <definedName name="solver_rhs12" localSheetId="0" hidden="1">Sheet1!$E$27</definedName>
    <definedName name="solver_rhs12" localSheetId="1" hidden="1">'Sheet1 (2)'!$E$27</definedName>
    <definedName name="solver_rhs12" localSheetId="2" hidden="1">'Sheet1 (3)'!$E$27</definedName>
    <definedName name="solver_rhs12" localSheetId="3" hidden="1">'Sheet1 (4)'!$E$27</definedName>
    <definedName name="solver_rhs12" localSheetId="4" hidden="1">'Sheet1 (5)'!$E$27</definedName>
    <definedName name="solver_rhs12" localSheetId="5" hidden="1">'Sheet1 (6)'!$E$27</definedName>
    <definedName name="solver_rhs13" localSheetId="0" hidden="1">Sheet1!$C$27</definedName>
    <definedName name="solver_rhs13" localSheetId="1" hidden="1">'Sheet1 (2)'!$C$27</definedName>
    <definedName name="solver_rhs13" localSheetId="2" hidden="1">'Sheet1 (3)'!$C$27</definedName>
    <definedName name="solver_rhs13" localSheetId="3" hidden="1">'Sheet1 (4)'!$C$27</definedName>
    <definedName name="solver_rhs13" localSheetId="4" hidden="1">'Sheet1 (5)'!$C$27</definedName>
    <definedName name="solver_rhs13" localSheetId="5" hidden="1">'Sheet1 (6)'!$C$27</definedName>
    <definedName name="solver_rhs14" localSheetId="0" hidden="1">Sheet1!$E$30</definedName>
    <definedName name="solver_rhs14" localSheetId="1" hidden="1">'Sheet1 (2)'!$E$30</definedName>
    <definedName name="solver_rhs14" localSheetId="2" hidden="1">'Sheet1 (3)'!$E$30</definedName>
    <definedName name="solver_rhs14" localSheetId="3" hidden="1">'Sheet1 (4)'!$E$30</definedName>
    <definedName name="solver_rhs14" localSheetId="4" hidden="1">'Sheet1 (5)'!$E$30</definedName>
    <definedName name="solver_rhs14" localSheetId="5" hidden="1">'Sheet1 (6)'!$E$30</definedName>
    <definedName name="solver_rhs15" localSheetId="0" hidden="1">Sheet1!$E$32</definedName>
    <definedName name="solver_rhs15" localSheetId="1" hidden="1">'Sheet1 (2)'!$E$32</definedName>
    <definedName name="solver_rhs15" localSheetId="2" hidden="1">'Sheet1 (3)'!$E$32</definedName>
    <definedName name="solver_rhs15" localSheetId="3" hidden="1">'Sheet1 (4)'!$E$32</definedName>
    <definedName name="solver_rhs15" localSheetId="4" hidden="1">'Sheet1 (5)'!$E$32</definedName>
    <definedName name="solver_rhs15" localSheetId="5" hidden="1">'Sheet1 (6)'!$E$32</definedName>
    <definedName name="solver_rhs16" localSheetId="0" hidden="1">Sheet1!$E$5</definedName>
    <definedName name="solver_rhs16" localSheetId="1" hidden="1">'Sheet1 (2)'!$E$5</definedName>
    <definedName name="solver_rhs16" localSheetId="2" hidden="1">'Sheet1 (3)'!$E$5</definedName>
    <definedName name="solver_rhs16" localSheetId="3" hidden="1">'Sheet1 (4)'!$E$5</definedName>
    <definedName name="solver_rhs16" localSheetId="4" hidden="1">'Sheet1 (5)'!$E$5</definedName>
    <definedName name="solver_rhs16" localSheetId="5" hidden="1">'Sheet1 (6)'!$E$5</definedName>
    <definedName name="solver_rhs17" localSheetId="0" hidden="1">Sheet1!$E$7</definedName>
    <definedName name="solver_rhs17" localSheetId="1" hidden="1">'Sheet1 (2)'!$E$7</definedName>
    <definedName name="solver_rhs17" localSheetId="2" hidden="1">'Sheet1 (3)'!$E$7</definedName>
    <definedName name="solver_rhs17" localSheetId="3" hidden="1">'Sheet1 (4)'!$E$7</definedName>
    <definedName name="solver_rhs17" localSheetId="4" hidden="1">'Sheet1 (5)'!$E$7</definedName>
    <definedName name="solver_rhs17" localSheetId="5" hidden="1">'Sheet1 (6)'!$E$7</definedName>
    <definedName name="solver_rhs18" localSheetId="0" hidden="1">Sheet1!$E$9</definedName>
    <definedName name="solver_rhs18" localSheetId="1" hidden="1">'Sheet1 (2)'!$E$9</definedName>
    <definedName name="solver_rhs18" localSheetId="2" hidden="1">'Sheet1 (3)'!$E$9</definedName>
    <definedName name="solver_rhs18" localSheetId="3" hidden="1">'Sheet1 (4)'!$E$9</definedName>
    <definedName name="solver_rhs18" localSheetId="4" hidden="1">'Sheet1 (5)'!$E$9</definedName>
    <definedName name="solver_rhs18" localSheetId="5" hidden="1">'Sheet1 (6)'!$E$9</definedName>
    <definedName name="solver_rhs19" localSheetId="0" hidden="1">0</definedName>
    <definedName name="solver_rhs19" localSheetId="1" hidden="1">0</definedName>
    <definedName name="solver_rhs19" localSheetId="2" hidden="1">0</definedName>
    <definedName name="solver_rhs19" localSheetId="3" hidden="1">0</definedName>
    <definedName name="solver_rhs19" localSheetId="4" hidden="1">0</definedName>
    <definedName name="solver_rhs19" localSheetId="5" hidden="1">0</definedName>
    <definedName name="solver_rhs2" localSheetId="0" hidden="1">Sheet1!$C$11</definedName>
    <definedName name="solver_rhs2" localSheetId="1" hidden="1">'Sheet1 (2)'!$C$11</definedName>
    <definedName name="solver_rhs2" localSheetId="2" hidden="1">'Sheet1 (3)'!$C$11</definedName>
    <definedName name="solver_rhs2" localSheetId="3" hidden="1">'Sheet1 (4)'!$C$11</definedName>
    <definedName name="solver_rhs2" localSheetId="4" hidden="1">'Sheet1 (5)'!$C$11</definedName>
    <definedName name="solver_rhs2" localSheetId="5" hidden="1">'Sheet1 (6)'!$C$11</definedName>
    <definedName name="solver_rhs20" localSheetId="0" hidden="1">Sheet1!$D$4</definedName>
    <definedName name="solver_rhs20" localSheetId="1" hidden="1">'Sheet1 (2)'!$D$4</definedName>
    <definedName name="solver_rhs20" localSheetId="2" hidden="1">'Sheet1 (3)'!$D$4</definedName>
    <definedName name="solver_rhs20" localSheetId="3" hidden="1">'Sheet1 (4)'!$D$4</definedName>
    <definedName name="solver_rhs20" localSheetId="4" hidden="1">'Sheet1 (5)'!$D$4</definedName>
    <definedName name="solver_rhs20" localSheetId="5" hidden="1">'Sheet1 (6)'!$D$4</definedName>
    <definedName name="solver_rhs21" localSheetId="0" hidden="1">Sheet1!$D$13</definedName>
    <definedName name="solver_rhs21" localSheetId="1" hidden="1">'Sheet1 (2)'!$D$13</definedName>
    <definedName name="solver_rhs21" localSheetId="2" hidden="1">'Sheet1 (3)'!$D$13</definedName>
    <definedName name="solver_rhs21" localSheetId="3" hidden="1">'Sheet1 (4)'!$D$13</definedName>
    <definedName name="solver_rhs21" localSheetId="4" hidden="1">'Sheet1 (5)'!$D$13</definedName>
    <definedName name="solver_rhs21" localSheetId="5" hidden="1">'Sheet1 (6)'!$D$13</definedName>
    <definedName name="solver_rhs22" localSheetId="0" hidden="1">Sheet1!$D$20</definedName>
    <definedName name="solver_rhs22" localSheetId="1" hidden="1">'Sheet1 (2)'!$D$20</definedName>
    <definedName name="solver_rhs22" localSheetId="2" hidden="1">'Sheet1 (3)'!$D$20</definedName>
    <definedName name="solver_rhs22" localSheetId="3" hidden="1">'Sheet1 (4)'!$D$20</definedName>
    <definedName name="solver_rhs22" localSheetId="4" hidden="1">'Sheet1 (5)'!$D$20</definedName>
    <definedName name="solver_rhs22" localSheetId="5" hidden="1">'Sheet1 (6)'!$D$20</definedName>
    <definedName name="solver_rhs23" localSheetId="0" hidden="1">Sheet1!$D$29</definedName>
    <definedName name="solver_rhs23" localSheetId="1" hidden="1">'Sheet1 (2)'!$D$29</definedName>
    <definedName name="solver_rhs23" localSheetId="2" hidden="1">'Sheet1 (3)'!$D$29</definedName>
    <definedName name="solver_rhs23" localSheetId="3" hidden="1">'Sheet1 (4)'!$D$29</definedName>
    <definedName name="solver_rhs23" localSheetId="4" hidden="1">'Sheet1 (5)'!$D$29</definedName>
    <definedName name="solver_rhs23" localSheetId="5" hidden="1">'Sheet1 (6)'!$D$29</definedName>
    <definedName name="solver_rhs3" localSheetId="0" hidden="1">Sheet1!$E$14</definedName>
    <definedName name="solver_rhs3" localSheetId="1" hidden="1">'Sheet1 (2)'!$E$14</definedName>
    <definedName name="solver_rhs3" localSheetId="2" hidden="1">'Sheet1 (3)'!$E$14</definedName>
    <definedName name="solver_rhs3" localSheetId="3" hidden="1">'Sheet1 (4)'!$E$14</definedName>
    <definedName name="solver_rhs3" localSheetId="4" hidden="1">'Sheet1 (5)'!$E$14</definedName>
    <definedName name="solver_rhs3" localSheetId="5" hidden="1">'Sheet1 (6)'!$E$14</definedName>
    <definedName name="solver_rhs4" localSheetId="0" hidden="1">Sheet1!$E$16</definedName>
    <definedName name="solver_rhs4" localSheetId="1" hidden="1">'Sheet1 (2)'!$E$16</definedName>
    <definedName name="solver_rhs4" localSheetId="2" hidden="1">'Sheet1 (3)'!$E$16</definedName>
    <definedName name="solver_rhs4" localSheetId="3" hidden="1">'Sheet1 (4)'!$E$16</definedName>
    <definedName name="solver_rhs4" localSheetId="4" hidden="1">'Sheet1 (5)'!$E$16</definedName>
    <definedName name="solver_rhs4" localSheetId="5" hidden="1">'Sheet1 (6)'!$E$16</definedName>
    <definedName name="solver_rhs5" localSheetId="0" hidden="1">Sheet1!$E$18</definedName>
    <definedName name="solver_rhs5" localSheetId="1" hidden="1">'Sheet1 (2)'!$E$18</definedName>
    <definedName name="solver_rhs5" localSheetId="2" hidden="1">'Sheet1 (3)'!$E$18</definedName>
    <definedName name="solver_rhs5" localSheetId="3" hidden="1">'Sheet1 (4)'!$E$18</definedName>
    <definedName name="solver_rhs5" localSheetId="4" hidden="1">'Sheet1 (5)'!$E$18</definedName>
    <definedName name="solver_rhs5" localSheetId="5" hidden="1">'Sheet1 (6)'!$E$18</definedName>
    <definedName name="solver_rhs6" localSheetId="0" hidden="1">Sheet1!$C$18</definedName>
    <definedName name="solver_rhs6" localSheetId="1" hidden="1">'Sheet1 (2)'!$C$18</definedName>
    <definedName name="solver_rhs6" localSheetId="2" hidden="1">'Sheet1 (3)'!$C$18</definedName>
    <definedName name="solver_rhs6" localSheetId="3" hidden="1">'Sheet1 (4)'!$C$18</definedName>
    <definedName name="solver_rhs6" localSheetId="4" hidden="1">'Sheet1 (5)'!$C$18</definedName>
    <definedName name="solver_rhs6" localSheetId="5" hidden="1">'Sheet1 (6)'!$C$18</definedName>
    <definedName name="solver_rhs7" localSheetId="0" hidden="1">Sheet1!$E$2</definedName>
    <definedName name="solver_rhs7" localSheetId="1" hidden="1">'Sheet1 (2)'!$E$2</definedName>
    <definedName name="solver_rhs7" localSheetId="2" hidden="1">'Sheet1 (3)'!$E$2</definedName>
    <definedName name="solver_rhs7" localSheetId="3" hidden="1">'Sheet1 (4)'!$E$2</definedName>
    <definedName name="solver_rhs7" localSheetId="4" hidden="1">'Sheet1 (5)'!$E$2</definedName>
    <definedName name="solver_rhs7" localSheetId="5" hidden="1">'Sheet1 (6)'!$E$2</definedName>
    <definedName name="solver_rhs8" localSheetId="0" hidden="1">Sheet1!$C$2</definedName>
    <definedName name="solver_rhs8" localSheetId="1" hidden="1">'Sheet1 (2)'!$C$2</definedName>
    <definedName name="solver_rhs8" localSheetId="2" hidden="1">'Sheet1 (3)'!$C$2</definedName>
    <definedName name="solver_rhs8" localSheetId="3" hidden="1">'Sheet1 (4)'!$C$2</definedName>
    <definedName name="solver_rhs8" localSheetId="4" hidden="1">'Sheet1 (5)'!$C$2</definedName>
    <definedName name="solver_rhs8" localSheetId="5" hidden="1">'Sheet1 (6)'!$C$2</definedName>
    <definedName name="solver_rhs9" localSheetId="0" hidden="1">Sheet1!$E$21</definedName>
    <definedName name="solver_rhs9" localSheetId="1" hidden="1">'Sheet1 (2)'!$E$21</definedName>
    <definedName name="solver_rhs9" localSheetId="2" hidden="1">'Sheet1 (3)'!$E$21</definedName>
    <definedName name="solver_rhs9" localSheetId="3" hidden="1">'Sheet1 (4)'!$E$21</definedName>
    <definedName name="solver_rhs9" localSheetId="4" hidden="1">'Sheet1 (5)'!$E$21</definedName>
    <definedName name="solver_rhs9" localSheetId="5" hidden="1">'Sheet1 (6)'!$E$21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scl" localSheetId="0" hidden="1">2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cl" localSheetId="4" hidden="1">2</definedName>
    <definedName name="solver_scl" localSheetId="5" hidden="1">2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TA" localSheetId="1">'Sheet1 (2)'!$G$4</definedName>
    <definedName name="TA" localSheetId="2">'Sheet1 (3)'!$G$4</definedName>
    <definedName name="TA" localSheetId="3">'Sheet1 (4)'!$G$4</definedName>
    <definedName name="TA" localSheetId="4">'Sheet1 (5)'!$G$4</definedName>
    <definedName name="TA" localSheetId="5">'Sheet1 (6)'!$G$4</definedName>
    <definedName name="TA">Sheet1!$G$4</definedName>
    <definedName name="TB" localSheetId="1">'Sheet1 (2)'!$G$5</definedName>
    <definedName name="TB" localSheetId="2">'Sheet1 (3)'!$G$5</definedName>
    <definedName name="TB" localSheetId="3">'Sheet1 (4)'!$G$5</definedName>
    <definedName name="TB" localSheetId="4">'Sheet1 (5)'!$G$5</definedName>
    <definedName name="TB" localSheetId="5">'Sheet1 (6)'!$G$5</definedName>
    <definedName name="TB">Sheet1!$G$5</definedName>
    <definedName name="TC" localSheetId="1">'Sheet1 (2)'!$G$6</definedName>
    <definedName name="TC" localSheetId="2">'Sheet1 (3)'!$G$6</definedName>
    <definedName name="TC" localSheetId="3">'Sheet1 (4)'!$G$6</definedName>
    <definedName name="TC" localSheetId="4">'Sheet1 (5)'!$G$6</definedName>
    <definedName name="TC" localSheetId="5">'Sheet1 (6)'!$G$6</definedName>
    <definedName name="TC">Sheet1!$G$6</definedName>
    <definedName name="TD" localSheetId="1">'Sheet1 (2)'!$G$7</definedName>
    <definedName name="TD" localSheetId="2">'Sheet1 (3)'!$G$7</definedName>
    <definedName name="TD" localSheetId="3">'Sheet1 (4)'!$G$7</definedName>
    <definedName name="TD" localSheetId="4">'Sheet1 (5)'!$G$7</definedName>
    <definedName name="TD" localSheetId="5">'Sheet1 (6)'!$G$7</definedName>
    <definedName name="TD">Sheet1!$G$7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1" l="1"/>
  <c r="G33" i="11"/>
  <c r="F33" i="11"/>
  <c r="E33" i="11"/>
  <c r="D33" i="11"/>
  <c r="C33" i="11"/>
  <c r="F31" i="11"/>
  <c r="E31" i="11"/>
  <c r="D31" i="11"/>
  <c r="C31" i="11"/>
  <c r="D29" i="11"/>
  <c r="G27" i="11"/>
  <c r="G26" i="11"/>
  <c r="F26" i="11"/>
  <c r="E26" i="11"/>
  <c r="D26" i="11"/>
  <c r="C26" i="11"/>
  <c r="G25" i="11"/>
  <c r="G24" i="11"/>
  <c r="F24" i="11"/>
  <c r="E24" i="11"/>
  <c r="D24" i="11"/>
  <c r="C24" i="11"/>
  <c r="G23" i="11"/>
  <c r="G22" i="11"/>
  <c r="F22" i="11"/>
  <c r="E22" i="11"/>
  <c r="D22" i="11"/>
  <c r="C22" i="11"/>
  <c r="G21" i="11"/>
  <c r="G20" i="11"/>
  <c r="D20" i="11"/>
  <c r="G19" i="11"/>
  <c r="G18" i="11"/>
  <c r="G17" i="11"/>
  <c r="F17" i="11"/>
  <c r="E17" i="11"/>
  <c r="D17" i="11"/>
  <c r="C17" i="11"/>
  <c r="G16" i="11"/>
  <c r="G15" i="11"/>
  <c r="F15" i="11"/>
  <c r="E15" i="11"/>
  <c r="D15" i="11"/>
  <c r="C15" i="11"/>
  <c r="G14" i="11"/>
  <c r="G13" i="11"/>
  <c r="D13" i="11"/>
  <c r="G12" i="11"/>
  <c r="G11" i="11"/>
  <c r="G10" i="11"/>
  <c r="F10" i="11"/>
  <c r="E10" i="11"/>
  <c r="D10" i="11"/>
  <c r="C10" i="11"/>
  <c r="G9" i="11"/>
  <c r="F8" i="11"/>
  <c r="E8" i="11"/>
  <c r="D8" i="11"/>
  <c r="C8" i="11"/>
  <c r="G7" i="11"/>
  <c r="F6" i="11"/>
  <c r="E6" i="11"/>
  <c r="D6" i="11"/>
  <c r="C6" i="11"/>
  <c r="D4" i="11"/>
  <c r="G2" i="11"/>
  <c r="G8" i="11" s="1"/>
  <c r="G34" i="10"/>
  <c r="G33" i="10"/>
  <c r="F33" i="10"/>
  <c r="E33" i="10"/>
  <c r="D33" i="10"/>
  <c r="C33" i="10"/>
  <c r="F31" i="10"/>
  <c r="E31" i="10"/>
  <c r="D31" i="10"/>
  <c r="C31" i="10"/>
  <c r="D29" i="10"/>
  <c r="G27" i="10"/>
  <c r="G26" i="10"/>
  <c r="F26" i="10"/>
  <c r="E26" i="10"/>
  <c r="D26" i="10"/>
  <c r="C26" i="10"/>
  <c r="G25" i="10"/>
  <c r="G24" i="10"/>
  <c r="F24" i="10"/>
  <c r="E24" i="10"/>
  <c r="D24" i="10"/>
  <c r="C24" i="10"/>
  <c r="G23" i="10"/>
  <c r="G22" i="10"/>
  <c r="F22" i="10"/>
  <c r="E22" i="10"/>
  <c r="D22" i="10"/>
  <c r="C22" i="10"/>
  <c r="G21" i="10"/>
  <c r="G20" i="10"/>
  <c r="D20" i="10"/>
  <c r="G19" i="10"/>
  <c r="G18" i="10"/>
  <c r="G17" i="10"/>
  <c r="F17" i="10"/>
  <c r="E17" i="10"/>
  <c r="D17" i="10"/>
  <c r="C17" i="10"/>
  <c r="G16" i="10"/>
  <c r="G15" i="10"/>
  <c r="F15" i="10"/>
  <c r="E15" i="10"/>
  <c r="D15" i="10"/>
  <c r="C15" i="10"/>
  <c r="G14" i="10"/>
  <c r="G13" i="10"/>
  <c r="D13" i="10"/>
  <c r="G3" i="10" s="1"/>
  <c r="G28" i="10" s="1"/>
  <c r="G12" i="10"/>
  <c r="G11" i="10"/>
  <c r="G10" i="10"/>
  <c r="F10" i="10"/>
  <c r="E10" i="10"/>
  <c r="D10" i="10"/>
  <c r="C10" i="10"/>
  <c r="G9" i="10"/>
  <c r="F8" i="10"/>
  <c r="E8" i="10"/>
  <c r="D8" i="10"/>
  <c r="C8" i="10"/>
  <c r="G7" i="10"/>
  <c r="F6" i="10"/>
  <c r="E6" i="10"/>
  <c r="D6" i="10"/>
  <c r="C6" i="10"/>
  <c r="D4" i="10"/>
  <c r="G2" i="10"/>
  <c r="G8" i="10" s="1"/>
  <c r="G34" i="9"/>
  <c r="G33" i="9"/>
  <c r="F33" i="9"/>
  <c r="E33" i="9"/>
  <c r="D33" i="9"/>
  <c r="C33" i="9"/>
  <c r="F31" i="9"/>
  <c r="E31" i="9"/>
  <c r="D31" i="9"/>
  <c r="C31" i="9"/>
  <c r="D29" i="9"/>
  <c r="G27" i="9"/>
  <c r="G26" i="9"/>
  <c r="F26" i="9"/>
  <c r="E26" i="9"/>
  <c r="D26" i="9"/>
  <c r="C26" i="9"/>
  <c r="G25" i="9"/>
  <c r="G24" i="9"/>
  <c r="F24" i="9"/>
  <c r="E24" i="9"/>
  <c r="D24" i="9"/>
  <c r="C24" i="9"/>
  <c r="G23" i="9"/>
  <c r="G22" i="9"/>
  <c r="F22" i="9"/>
  <c r="E22" i="9"/>
  <c r="D22" i="9"/>
  <c r="C22" i="9"/>
  <c r="G21" i="9"/>
  <c r="G20" i="9"/>
  <c r="D20" i="9"/>
  <c r="G19" i="9"/>
  <c r="G18" i="9"/>
  <c r="G17" i="9"/>
  <c r="F17" i="9"/>
  <c r="E17" i="9"/>
  <c r="D17" i="9"/>
  <c r="C17" i="9"/>
  <c r="G16" i="9"/>
  <c r="G15" i="9"/>
  <c r="F15" i="9"/>
  <c r="E15" i="9"/>
  <c r="D15" i="9"/>
  <c r="C15" i="9"/>
  <c r="G14" i="9"/>
  <c r="G13" i="9"/>
  <c r="D13" i="9"/>
  <c r="G12" i="9"/>
  <c r="G11" i="9"/>
  <c r="G10" i="9"/>
  <c r="F10" i="9"/>
  <c r="E10" i="9"/>
  <c r="D10" i="9"/>
  <c r="C10" i="9"/>
  <c r="G9" i="9"/>
  <c r="F8" i="9"/>
  <c r="E8" i="9"/>
  <c r="D8" i="9"/>
  <c r="C8" i="9"/>
  <c r="G7" i="9"/>
  <c r="F6" i="9"/>
  <c r="E6" i="9"/>
  <c r="D6" i="9"/>
  <c r="C6" i="9"/>
  <c r="D4" i="9"/>
  <c r="G2" i="9"/>
  <c r="G8" i="9" s="1"/>
  <c r="G34" i="8"/>
  <c r="G33" i="8"/>
  <c r="F33" i="8"/>
  <c r="E33" i="8"/>
  <c r="D33" i="8"/>
  <c r="C33" i="8"/>
  <c r="F31" i="8"/>
  <c r="E31" i="8"/>
  <c r="D31" i="8"/>
  <c r="C31" i="8"/>
  <c r="D29" i="8"/>
  <c r="G27" i="8"/>
  <c r="G26" i="8"/>
  <c r="F26" i="8"/>
  <c r="E26" i="8"/>
  <c r="D26" i="8"/>
  <c r="C26" i="8"/>
  <c r="G25" i="8"/>
  <c r="G24" i="8"/>
  <c r="F24" i="8"/>
  <c r="E24" i="8"/>
  <c r="D24" i="8"/>
  <c r="C24" i="8"/>
  <c r="G23" i="8"/>
  <c r="G22" i="8"/>
  <c r="F22" i="8"/>
  <c r="E22" i="8"/>
  <c r="D22" i="8"/>
  <c r="C22" i="8"/>
  <c r="G21" i="8"/>
  <c r="G20" i="8"/>
  <c r="D20" i="8"/>
  <c r="G19" i="8"/>
  <c r="G18" i="8"/>
  <c r="G17" i="8"/>
  <c r="F17" i="8"/>
  <c r="E17" i="8"/>
  <c r="D17" i="8"/>
  <c r="C17" i="8"/>
  <c r="G16" i="8"/>
  <c r="G15" i="8"/>
  <c r="F15" i="8"/>
  <c r="E15" i="8"/>
  <c r="D15" i="8"/>
  <c r="C15" i="8"/>
  <c r="G14" i="8"/>
  <c r="G13" i="8"/>
  <c r="D13" i="8"/>
  <c r="G12" i="8"/>
  <c r="G11" i="8"/>
  <c r="G10" i="8"/>
  <c r="F10" i="8"/>
  <c r="E10" i="8"/>
  <c r="D10" i="8"/>
  <c r="C10" i="8"/>
  <c r="G9" i="8"/>
  <c r="F8" i="8"/>
  <c r="E8" i="8"/>
  <c r="D8" i="8"/>
  <c r="C8" i="8"/>
  <c r="F6" i="8"/>
  <c r="E6" i="8"/>
  <c r="D6" i="8"/>
  <c r="C6" i="8"/>
  <c r="D4" i="8"/>
  <c r="G2" i="8"/>
  <c r="G8" i="8" s="1"/>
  <c r="G34" i="6"/>
  <c r="G33" i="6"/>
  <c r="F33" i="6"/>
  <c r="E33" i="6"/>
  <c r="D33" i="6"/>
  <c r="C33" i="6"/>
  <c r="F31" i="6"/>
  <c r="E31" i="6"/>
  <c r="D31" i="6"/>
  <c r="C31" i="6"/>
  <c r="D29" i="6"/>
  <c r="G27" i="6"/>
  <c r="G26" i="6"/>
  <c r="F26" i="6"/>
  <c r="E26" i="6"/>
  <c r="D26" i="6"/>
  <c r="C26" i="6"/>
  <c r="G25" i="6"/>
  <c r="G24" i="6"/>
  <c r="F24" i="6"/>
  <c r="E24" i="6"/>
  <c r="D24" i="6"/>
  <c r="C24" i="6"/>
  <c r="G23" i="6"/>
  <c r="G22" i="6"/>
  <c r="F22" i="6"/>
  <c r="E22" i="6"/>
  <c r="D22" i="6"/>
  <c r="C22" i="6"/>
  <c r="G21" i="6"/>
  <c r="G20" i="6"/>
  <c r="D20" i="6"/>
  <c r="G19" i="6"/>
  <c r="G18" i="6"/>
  <c r="G17" i="6"/>
  <c r="F17" i="6"/>
  <c r="E17" i="6"/>
  <c r="D17" i="6"/>
  <c r="C17" i="6"/>
  <c r="G16" i="6"/>
  <c r="G15" i="6"/>
  <c r="F15" i="6"/>
  <c r="E15" i="6"/>
  <c r="D15" i="6"/>
  <c r="C15" i="6"/>
  <c r="G14" i="6"/>
  <c r="G13" i="6"/>
  <c r="D13" i="6"/>
  <c r="G12" i="6"/>
  <c r="G11" i="6"/>
  <c r="G10" i="6"/>
  <c r="F10" i="6"/>
  <c r="E10" i="6"/>
  <c r="D10" i="6"/>
  <c r="C10" i="6"/>
  <c r="G9" i="6"/>
  <c r="F8" i="6"/>
  <c r="E8" i="6"/>
  <c r="D8" i="6"/>
  <c r="C8" i="6"/>
  <c r="G7" i="6"/>
  <c r="F6" i="6"/>
  <c r="E6" i="6"/>
  <c r="D6" i="6"/>
  <c r="C6" i="6"/>
  <c r="D4" i="6"/>
  <c r="G2" i="6"/>
  <c r="G8" i="6" s="1"/>
  <c r="G34" i="1"/>
  <c r="G33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" i="1"/>
  <c r="G8" i="1" s="1"/>
  <c r="D29" i="1"/>
  <c r="D20" i="1"/>
  <c r="D13" i="1"/>
  <c r="D4" i="1"/>
  <c r="D33" i="1"/>
  <c r="E33" i="1"/>
  <c r="F33" i="1"/>
  <c r="C33" i="1"/>
  <c r="D31" i="1"/>
  <c r="E31" i="1"/>
  <c r="F31" i="1"/>
  <c r="C31" i="1"/>
  <c r="F26" i="1"/>
  <c r="C26" i="1"/>
  <c r="D24" i="1"/>
  <c r="E24" i="1"/>
  <c r="F24" i="1"/>
  <c r="C24" i="1"/>
  <c r="D22" i="1"/>
  <c r="E22" i="1"/>
  <c r="F22" i="1"/>
  <c r="C22" i="1"/>
  <c r="F17" i="1"/>
  <c r="C17" i="1"/>
  <c r="D15" i="1"/>
  <c r="E15" i="1"/>
  <c r="F15" i="1"/>
  <c r="C15" i="1"/>
  <c r="D10" i="1"/>
  <c r="E10" i="1"/>
  <c r="F10" i="1"/>
  <c r="C10" i="1"/>
  <c r="D8" i="1"/>
  <c r="E8" i="1"/>
  <c r="F8" i="1"/>
  <c r="C8" i="1"/>
  <c r="D6" i="1"/>
  <c r="G4" i="1" s="1"/>
  <c r="G29" i="1" s="1"/>
  <c r="E6" i="1"/>
  <c r="F6" i="1"/>
  <c r="C6" i="1"/>
  <c r="G7" i="1" l="1"/>
  <c r="G32" i="1" s="1"/>
  <c r="G3" i="11"/>
  <c r="G28" i="11" s="1"/>
  <c r="G6" i="11"/>
  <c r="G31" i="11" s="1"/>
  <c r="G4" i="11"/>
  <c r="G29" i="11" s="1"/>
  <c r="G32" i="11"/>
  <c r="G5" i="11"/>
  <c r="G30" i="11" s="1"/>
  <c r="G4" i="8"/>
  <c r="G29" i="8" s="1"/>
  <c r="G6" i="9"/>
  <c r="G31" i="9" s="1"/>
  <c r="G6" i="10"/>
  <c r="G4" i="10"/>
  <c r="G29" i="10" s="1"/>
  <c r="G31" i="10"/>
  <c r="G32" i="10"/>
  <c r="G5" i="10"/>
  <c r="G30" i="10" s="1"/>
  <c r="G4" i="9"/>
  <c r="G29" i="9" s="1"/>
  <c r="G3" i="9"/>
  <c r="G28" i="9" s="1"/>
  <c r="G32" i="9"/>
  <c r="G5" i="9"/>
  <c r="G30" i="9" s="1"/>
  <c r="G6" i="6"/>
  <c r="G31" i="6" s="1"/>
  <c r="G5" i="6"/>
  <c r="G30" i="6" s="1"/>
  <c r="G5" i="8"/>
  <c r="G30" i="8" s="1"/>
  <c r="G6" i="8"/>
  <c r="G31" i="8" s="1"/>
  <c r="G3" i="8"/>
  <c r="G28" i="8" s="1"/>
  <c r="G7" i="8"/>
  <c r="G32" i="8" s="1"/>
  <c r="G3" i="6"/>
  <c r="G28" i="6" s="1"/>
  <c r="G4" i="6"/>
  <c r="G29" i="6" s="1"/>
  <c r="G32" i="6"/>
  <c r="G3" i="1"/>
  <c r="G28" i="1" s="1"/>
  <c r="E17" i="1" l="1"/>
  <c r="D17" i="1"/>
  <c r="G5" i="1" s="1"/>
  <c r="G30" i="1" s="1"/>
  <c r="E26" i="1"/>
  <c r="D26" i="1"/>
  <c r="G6" i="1" s="1"/>
  <c r="G31" i="1" s="1"/>
</calcChain>
</file>

<file path=xl/sharedStrings.xml><?xml version="1.0" encoding="utf-8"?>
<sst xmlns="http://schemas.openxmlformats.org/spreadsheetml/2006/main" count="258" uniqueCount="43">
  <si>
    <t>CISO</t>
  </si>
  <si>
    <t>EIM1</t>
  </si>
  <si>
    <t>EIM2</t>
  </si>
  <si>
    <t>EIM3</t>
  </si>
  <si>
    <t>G0</t>
  </si>
  <si>
    <t>Min</t>
  </si>
  <si>
    <t>Max</t>
  </si>
  <si>
    <t>L0</t>
  </si>
  <si>
    <t>G1</t>
  </si>
  <si>
    <t>L1</t>
  </si>
  <si>
    <t>G2</t>
  </si>
  <si>
    <t>L2</t>
  </si>
  <si>
    <t>G3</t>
  </si>
  <si>
    <t>L3</t>
  </si>
  <si>
    <t>BAA</t>
  </si>
  <si>
    <t>Resource</t>
  </si>
  <si>
    <t>Schedule</t>
  </si>
  <si>
    <t>T0</t>
  </si>
  <si>
    <t>T1</t>
  </si>
  <si>
    <t>T2</t>
  </si>
  <si>
    <t>T3</t>
  </si>
  <si>
    <t>IT1,0</t>
  </si>
  <si>
    <t>ET1,0</t>
  </si>
  <si>
    <t>ET1,2</t>
  </si>
  <si>
    <t>ET2,0</t>
  </si>
  <si>
    <t>IT2,0</t>
  </si>
  <si>
    <t>IT2,1</t>
  </si>
  <si>
    <t>ET2,1</t>
  </si>
  <si>
    <t>IT1,2</t>
  </si>
  <si>
    <t>IT2,3</t>
  </si>
  <si>
    <t>ET2,3</t>
  </si>
  <si>
    <t>IT3,0</t>
  </si>
  <si>
    <t>ET3,0</t>
  </si>
  <si>
    <t>IT3,2</t>
  </si>
  <si>
    <t>ET3,2</t>
  </si>
  <si>
    <t>Bid</t>
  </si>
  <si>
    <t>IT0,1</t>
  </si>
  <si>
    <t>ET0,1</t>
  </si>
  <si>
    <t>IT0,2</t>
  </si>
  <si>
    <t>ET0,2</t>
  </si>
  <si>
    <t>IT0,3</t>
  </si>
  <si>
    <t>ET0,3</t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</si>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</sst>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66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65" fontId="0" fillId="3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0" fillId="4" borderId="1" xfId="1" applyNumberFormat="1" applyFont="1" applyFill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0" fillId="0" borderId="0" xfId="1" applyNumberFormat="1" applyFont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5" fillId="0" borderId="0" xfId="1" applyNumberFormat="1" applyFont="1" applyAlignment="1">
      <alignment vertical="center"/>
    </xf>
    <xf numFmtId="0" fontId="5" fillId="0" borderId="2" xfId="0" applyFont="1" applyBorder="1" applyAlignment="1">
      <alignment vertical="center"/>
    </xf>
    <xf numFmtId="165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1</xdr:row>
      <xdr:rowOff>0</xdr:rowOff>
    </xdr:from>
    <xdr:to>
      <xdr:col>16</xdr:col>
      <xdr:colOff>600074</xdr:colOff>
      <xdr:row>25</xdr:row>
      <xdr:rowOff>0</xdr:rowOff>
    </xdr:to>
    <xdr:grpSp>
      <xdr:nvGrpSpPr>
        <xdr:cNvPr id="50" name="Group 49"/>
        <xdr:cNvGrpSpPr/>
      </xdr:nvGrpSpPr>
      <xdr:grpSpPr>
        <a:xfrm>
          <a:off x="5543549" y="190500"/>
          <a:ext cx="4867275" cy="4581525"/>
          <a:chOff x="5543549" y="190500"/>
          <a:chExt cx="4867275" cy="4581525"/>
        </a:xfrm>
      </xdr:grpSpPr>
      <xdr:sp macro="" textlink="">
        <xdr:nvSpPr>
          <xdr:cNvPr id="2" name="Oval 1"/>
          <xdr:cNvSpPr/>
        </xdr:nvSpPr>
        <xdr:spPr>
          <a:xfrm>
            <a:off x="5543549" y="1924050"/>
            <a:ext cx="1819275" cy="1133475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CISO</a:t>
            </a:r>
          </a:p>
        </xdr:txBody>
      </xdr:sp>
      <xdr:sp macro="" textlink="">
        <xdr:nvSpPr>
          <xdr:cNvPr id="3" name="Oval 2"/>
          <xdr:cNvSpPr/>
        </xdr:nvSpPr>
        <xdr:spPr>
          <a:xfrm>
            <a:off x="8591549" y="190500"/>
            <a:ext cx="1819275" cy="115252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EIM1</a:t>
            </a:r>
          </a:p>
        </xdr:txBody>
      </xdr:sp>
      <xdr:sp macro="" textlink="">
        <xdr:nvSpPr>
          <xdr:cNvPr id="5" name="Oval 4"/>
          <xdr:cNvSpPr/>
        </xdr:nvSpPr>
        <xdr:spPr>
          <a:xfrm>
            <a:off x="8591549" y="36385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EIM3</a:t>
            </a:r>
          </a:p>
        </xdr:txBody>
      </xdr:sp>
      <xdr:sp macro="" textlink="">
        <xdr:nvSpPr>
          <xdr:cNvPr id="6" name="Oval 5"/>
          <xdr:cNvSpPr/>
        </xdr:nvSpPr>
        <xdr:spPr>
          <a:xfrm>
            <a:off x="8591549" y="19240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EIM2</a:t>
            </a:r>
          </a:p>
        </xdr:txBody>
      </xdr:sp>
      <xdr:cxnSp macro="">
        <xdr:nvCxnSpPr>
          <xdr:cNvPr id="8" name="Straight Arrow Connector 7"/>
          <xdr:cNvCxnSpPr>
            <a:stCxn id="3" idx="4"/>
            <a:endCxn id="6" idx="0"/>
          </xdr:cNvCxnSpPr>
        </xdr:nvCxnSpPr>
        <xdr:spPr>
          <a:xfrm>
            <a:off x="9501187" y="13430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/>
          <xdr:cNvCxnSpPr>
            <a:stCxn id="6" idx="4"/>
            <a:endCxn id="5" idx="0"/>
          </xdr:cNvCxnSpPr>
        </xdr:nvCxnSpPr>
        <xdr:spPr>
          <a:xfrm>
            <a:off x="9501187" y="30575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>
            <a:stCxn id="2" idx="7"/>
            <a:endCxn id="3" idx="3"/>
          </xdr:cNvCxnSpPr>
        </xdr:nvCxnSpPr>
        <xdr:spPr>
          <a:xfrm flipV="1">
            <a:off x="7096397" y="1174242"/>
            <a:ext cx="1761579" cy="915802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>
            <a:stCxn id="2" idx="6"/>
            <a:endCxn id="6" idx="2"/>
          </xdr:cNvCxnSpPr>
        </xdr:nvCxnSpPr>
        <xdr:spPr>
          <a:xfrm>
            <a:off x="7362824" y="2490788"/>
            <a:ext cx="1228725" cy="0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/>
          <xdr:cNvCxnSpPr>
            <a:stCxn id="2" idx="5"/>
            <a:endCxn id="5" idx="1"/>
          </xdr:cNvCxnSpPr>
        </xdr:nvCxnSpPr>
        <xdr:spPr>
          <a:xfrm>
            <a:off x="7096397" y="2891531"/>
            <a:ext cx="1761579" cy="913013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Arrow Connector 23"/>
          <xdr:cNvCxnSpPr/>
        </xdr:nvCxnSpPr>
        <xdr:spPr>
          <a:xfrm flipV="1">
            <a:off x="9639300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TextBox 25"/>
          <xdr:cNvSpPr txBox="1"/>
        </xdr:nvSpPr>
        <xdr:spPr>
          <a:xfrm>
            <a:off x="8734425" y="1352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ET1,2</a:t>
            </a:r>
          </a:p>
        </xdr:txBody>
      </xdr:sp>
      <xdr:cxnSp macro="">
        <xdr:nvCxnSpPr>
          <xdr:cNvPr id="27" name="Straight Arrow Connector 26"/>
          <xdr:cNvCxnSpPr/>
        </xdr:nvCxnSpPr>
        <xdr:spPr>
          <a:xfrm flipV="1">
            <a:off x="9639300" y="312420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TextBox 27"/>
          <xdr:cNvSpPr txBox="1"/>
        </xdr:nvSpPr>
        <xdr:spPr>
          <a:xfrm>
            <a:off x="9648825" y="3257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ET3,2</a:t>
            </a:r>
          </a:p>
        </xdr:txBody>
      </xdr:sp>
      <xdr:cxnSp macro="">
        <xdr:nvCxnSpPr>
          <xdr:cNvPr id="29" name="Straight Arrow Connector 28"/>
          <xdr:cNvCxnSpPr/>
        </xdr:nvCxnSpPr>
        <xdr:spPr>
          <a:xfrm flipV="1">
            <a:off x="9344025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TextBox 29"/>
          <xdr:cNvSpPr txBox="1"/>
        </xdr:nvSpPr>
        <xdr:spPr>
          <a:xfrm>
            <a:off x="96488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ET2,1</a:t>
            </a:r>
          </a:p>
        </xdr:txBody>
      </xdr:sp>
      <xdr:sp macro="" textlink="">
        <xdr:nvSpPr>
          <xdr:cNvPr id="31" name="TextBox 30"/>
          <xdr:cNvSpPr txBox="1"/>
        </xdr:nvSpPr>
        <xdr:spPr>
          <a:xfrm>
            <a:off x="8734425" y="305752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ET2,3</a:t>
            </a:r>
          </a:p>
        </xdr:txBody>
      </xdr:sp>
      <xdr:cxnSp macro="">
        <xdr:nvCxnSpPr>
          <xdr:cNvPr id="32" name="Straight Arrow Connector 31"/>
          <xdr:cNvCxnSpPr/>
        </xdr:nvCxnSpPr>
        <xdr:spPr>
          <a:xfrm flipV="1">
            <a:off x="9344025" y="3095626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/>
          <xdr:cNvCxnSpPr/>
        </xdr:nvCxnSpPr>
        <xdr:spPr>
          <a:xfrm>
            <a:off x="7439025" y="2352675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TextBox 36"/>
          <xdr:cNvSpPr txBox="1"/>
        </xdr:nvSpPr>
        <xdr:spPr>
          <a:xfrm>
            <a:off x="7372350" y="1924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ET0,2</a:t>
            </a:r>
          </a:p>
        </xdr:txBody>
      </xdr:sp>
      <xdr:cxnSp macro="">
        <xdr:nvCxnSpPr>
          <xdr:cNvPr id="38" name="Straight Arrow Connector 37"/>
          <xdr:cNvCxnSpPr/>
        </xdr:nvCxnSpPr>
        <xdr:spPr>
          <a:xfrm>
            <a:off x="8039100" y="2609850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TextBox 38"/>
          <xdr:cNvSpPr txBox="1"/>
        </xdr:nvSpPr>
        <xdr:spPr>
          <a:xfrm>
            <a:off x="66389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ET0,1</a:t>
            </a:r>
          </a:p>
        </xdr:txBody>
      </xdr:sp>
      <xdr:sp macro="" textlink="">
        <xdr:nvSpPr>
          <xdr:cNvPr id="40" name="TextBox 39"/>
          <xdr:cNvSpPr txBox="1"/>
        </xdr:nvSpPr>
        <xdr:spPr>
          <a:xfrm>
            <a:off x="7972425" y="26193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ET2,0</a:t>
            </a:r>
          </a:p>
        </xdr:txBody>
      </xdr:sp>
      <xdr:cxnSp macro="">
        <xdr:nvCxnSpPr>
          <xdr:cNvPr id="42" name="Straight Arrow Connector 41"/>
          <xdr:cNvCxnSpPr/>
        </xdr:nvCxnSpPr>
        <xdr:spPr>
          <a:xfrm flipV="1">
            <a:off x="7058025" y="1724025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/>
          <xdr:cNvCxnSpPr/>
        </xdr:nvCxnSpPr>
        <xdr:spPr>
          <a:xfrm flipV="1">
            <a:off x="8267700" y="1104900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" name="TextBox 43"/>
          <xdr:cNvSpPr txBox="1"/>
        </xdr:nvSpPr>
        <xdr:spPr>
          <a:xfrm>
            <a:off x="7962900" y="8667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ET1,0</a:t>
            </a:r>
          </a:p>
        </xdr:txBody>
      </xdr:sp>
      <xdr:cxnSp macro="">
        <xdr:nvCxnSpPr>
          <xdr:cNvPr id="46" name="Straight Arrow Connector 45"/>
          <xdr:cNvCxnSpPr/>
        </xdr:nvCxnSpPr>
        <xdr:spPr>
          <a:xfrm>
            <a:off x="7048500" y="30289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" name="TextBox 46"/>
          <xdr:cNvSpPr txBox="1"/>
        </xdr:nvSpPr>
        <xdr:spPr>
          <a:xfrm>
            <a:off x="6638925" y="3067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ET0,3</a:t>
            </a:r>
          </a:p>
        </xdr:txBody>
      </xdr:sp>
      <xdr:cxnSp macro="">
        <xdr:nvCxnSpPr>
          <xdr:cNvPr id="48" name="Straight Arrow Connector 47"/>
          <xdr:cNvCxnSpPr/>
        </xdr:nvCxnSpPr>
        <xdr:spPr>
          <a:xfrm>
            <a:off x="8296275" y="36766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" name="TextBox 48"/>
          <xdr:cNvSpPr txBox="1"/>
        </xdr:nvSpPr>
        <xdr:spPr>
          <a:xfrm>
            <a:off x="7972425" y="377189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ET3,0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1</xdr:row>
      <xdr:rowOff>0</xdr:rowOff>
    </xdr:from>
    <xdr:to>
      <xdr:col>16</xdr:col>
      <xdr:colOff>600074</xdr:colOff>
      <xdr:row>25</xdr:row>
      <xdr:rowOff>0</xdr:rowOff>
    </xdr:to>
    <xdr:grpSp>
      <xdr:nvGrpSpPr>
        <xdr:cNvPr id="2" name="Group 1"/>
        <xdr:cNvGrpSpPr/>
      </xdr:nvGrpSpPr>
      <xdr:grpSpPr>
        <a:xfrm>
          <a:off x="5543549" y="190500"/>
          <a:ext cx="4867275" cy="4581525"/>
          <a:chOff x="5543549" y="190500"/>
          <a:chExt cx="4867275" cy="4581525"/>
        </a:xfrm>
      </xdr:grpSpPr>
      <xdr:sp macro="" textlink="">
        <xdr:nvSpPr>
          <xdr:cNvPr id="3" name="Oval 2"/>
          <xdr:cNvSpPr/>
        </xdr:nvSpPr>
        <xdr:spPr>
          <a:xfrm>
            <a:off x="5543549" y="1924050"/>
            <a:ext cx="1819275" cy="1133475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CISO</a:t>
            </a:r>
          </a:p>
        </xdr:txBody>
      </xdr:sp>
      <xdr:sp macro="" textlink="">
        <xdr:nvSpPr>
          <xdr:cNvPr id="4" name="Oval 3"/>
          <xdr:cNvSpPr/>
        </xdr:nvSpPr>
        <xdr:spPr>
          <a:xfrm>
            <a:off x="8591549" y="190500"/>
            <a:ext cx="1819275" cy="115252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EIM1</a:t>
            </a:r>
          </a:p>
        </xdr:txBody>
      </xdr:sp>
      <xdr:sp macro="" textlink="">
        <xdr:nvSpPr>
          <xdr:cNvPr id="5" name="Oval 4"/>
          <xdr:cNvSpPr/>
        </xdr:nvSpPr>
        <xdr:spPr>
          <a:xfrm>
            <a:off x="8591549" y="36385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EIM3</a:t>
            </a:r>
          </a:p>
        </xdr:txBody>
      </xdr:sp>
      <xdr:sp macro="" textlink="">
        <xdr:nvSpPr>
          <xdr:cNvPr id="6" name="Oval 5"/>
          <xdr:cNvSpPr/>
        </xdr:nvSpPr>
        <xdr:spPr>
          <a:xfrm>
            <a:off x="8591549" y="19240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EIM2</a:t>
            </a:r>
          </a:p>
        </xdr:txBody>
      </xdr:sp>
      <xdr:cxnSp macro="">
        <xdr:nvCxnSpPr>
          <xdr:cNvPr id="7" name="Straight Arrow Connector 6"/>
          <xdr:cNvCxnSpPr>
            <a:stCxn id="4" idx="4"/>
            <a:endCxn id="6" idx="0"/>
          </xdr:cNvCxnSpPr>
        </xdr:nvCxnSpPr>
        <xdr:spPr>
          <a:xfrm>
            <a:off x="9501187" y="13430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/>
          <xdr:cNvCxnSpPr>
            <a:stCxn id="6" idx="4"/>
            <a:endCxn id="5" idx="0"/>
          </xdr:cNvCxnSpPr>
        </xdr:nvCxnSpPr>
        <xdr:spPr>
          <a:xfrm>
            <a:off x="9501187" y="30575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>
            <a:stCxn id="3" idx="7"/>
            <a:endCxn id="4" idx="3"/>
          </xdr:cNvCxnSpPr>
        </xdr:nvCxnSpPr>
        <xdr:spPr>
          <a:xfrm flipV="1">
            <a:off x="7096397" y="1174242"/>
            <a:ext cx="1761579" cy="915802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>
            <a:stCxn id="3" idx="6"/>
            <a:endCxn id="6" idx="2"/>
          </xdr:cNvCxnSpPr>
        </xdr:nvCxnSpPr>
        <xdr:spPr>
          <a:xfrm>
            <a:off x="7362824" y="2490788"/>
            <a:ext cx="1228725" cy="0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>
            <a:stCxn id="3" idx="5"/>
            <a:endCxn id="5" idx="1"/>
          </xdr:cNvCxnSpPr>
        </xdr:nvCxnSpPr>
        <xdr:spPr>
          <a:xfrm>
            <a:off x="7096397" y="2891531"/>
            <a:ext cx="1761579" cy="913013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/>
          <xdr:cNvCxnSpPr/>
        </xdr:nvCxnSpPr>
        <xdr:spPr>
          <a:xfrm flipV="1">
            <a:off x="9639300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/>
          <xdr:cNvSpPr txBox="1"/>
        </xdr:nvSpPr>
        <xdr:spPr>
          <a:xfrm>
            <a:off x="8734425" y="1352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ET1,2</a:t>
            </a:r>
          </a:p>
        </xdr:txBody>
      </xdr:sp>
      <xdr:cxnSp macro="">
        <xdr:nvCxnSpPr>
          <xdr:cNvPr id="14" name="Straight Arrow Connector 13"/>
          <xdr:cNvCxnSpPr/>
        </xdr:nvCxnSpPr>
        <xdr:spPr>
          <a:xfrm flipV="1">
            <a:off x="9639300" y="312420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/>
          <xdr:cNvSpPr txBox="1"/>
        </xdr:nvSpPr>
        <xdr:spPr>
          <a:xfrm>
            <a:off x="9648825" y="3257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ET3,2</a:t>
            </a:r>
          </a:p>
        </xdr:txBody>
      </xdr:sp>
      <xdr:cxnSp macro="">
        <xdr:nvCxnSpPr>
          <xdr:cNvPr id="16" name="Straight Arrow Connector 15"/>
          <xdr:cNvCxnSpPr/>
        </xdr:nvCxnSpPr>
        <xdr:spPr>
          <a:xfrm flipV="1">
            <a:off x="9344025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/>
          <xdr:cNvSpPr txBox="1"/>
        </xdr:nvSpPr>
        <xdr:spPr>
          <a:xfrm>
            <a:off x="96488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ET2,1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8734425" y="305752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ET2,3</a:t>
            </a:r>
          </a:p>
        </xdr:txBody>
      </xdr:sp>
      <xdr:cxnSp macro="">
        <xdr:nvCxnSpPr>
          <xdr:cNvPr id="19" name="Straight Arrow Connector 18"/>
          <xdr:cNvCxnSpPr/>
        </xdr:nvCxnSpPr>
        <xdr:spPr>
          <a:xfrm flipV="1">
            <a:off x="9344025" y="3095626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/>
          <xdr:cNvCxnSpPr/>
        </xdr:nvCxnSpPr>
        <xdr:spPr>
          <a:xfrm>
            <a:off x="7439025" y="2352675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/>
          <xdr:cNvSpPr txBox="1"/>
        </xdr:nvSpPr>
        <xdr:spPr>
          <a:xfrm>
            <a:off x="7372350" y="1924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ET0,2</a:t>
            </a:r>
          </a:p>
        </xdr:txBody>
      </xdr:sp>
      <xdr:cxnSp macro="">
        <xdr:nvCxnSpPr>
          <xdr:cNvPr id="22" name="Straight Arrow Connector 21"/>
          <xdr:cNvCxnSpPr/>
        </xdr:nvCxnSpPr>
        <xdr:spPr>
          <a:xfrm>
            <a:off x="8039100" y="2609850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TextBox 22"/>
          <xdr:cNvSpPr txBox="1"/>
        </xdr:nvSpPr>
        <xdr:spPr>
          <a:xfrm>
            <a:off x="66389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ET0,1</a:t>
            </a:r>
          </a:p>
        </xdr:txBody>
      </xdr:sp>
      <xdr:sp macro="" textlink="">
        <xdr:nvSpPr>
          <xdr:cNvPr id="24" name="TextBox 23"/>
          <xdr:cNvSpPr txBox="1"/>
        </xdr:nvSpPr>
        <xdr:spPr>
          <a:xfrm>
            <a:off x="7972425" y="26193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ET2,0</a:t>
            </a:r>
          </a:p>
        </xdr:txBody>
      </xdr:sp>
      <xdr:cxnSp macro="">
        <xdr:nvCxnSpPr>
          <xdr:cNvPr id="25" name="Straight Arrow Connector 24"/>
          <xdr:cNvCxnSpPr/>
        </xdr:nvCxnSpPr>
        <xdr:spPr>
          <a:xfrm flipV="1">
            <a:off x="7058025" y="1724025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/>
          <xdr:cNvCxnSpPr/>
        </xdr:nvCxnSpPr>
        <xdr:spPr>
          <a:xfrm flipV="1">
            <a:off x="8267700" y="1104900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TextBox 26"/>
          <xdr:cNvSpPr txBox="1"/>
        </xdr:nvSpPr>
        <xdr:spPr>
          <a:xfrm>
            <a:off x="7962900" y="8667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ET1,0</a:t>
            </a:r>
          </a:p>
        </xdr:txBody>
      </xdr:sp>
      <xdr:cxnSp macro="">
        <xdr:nvCxnSpPr>
          <xdr:cNvPr id="28" name="Straight Arrow Connector 27"/>
          <xdr:cNvCxnSpPr/>
        </xdr:nvCxnSpPr>
        <xdr:spPr>
          <a:xfrm>
            <a:off x="7048500" y="30289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28"/>
          <xdr:cNvSpPr txBox="1"/>
        </xdr:nvSpPr>
        <xdr:spPr>
          <a:xfrm>
            <a:off x="6638925" y="3067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ET0,3</a:t>
            </a:r>
          </a:p>
        </xdr:txBody>
      </xdr:sp>
      <xdr:cxnSp macro="">
        <xdr:nvCxnSpPr>
          <xdr:cNvPr id="30" name="Straight Arrow Connector 29"/>
          <xdr:cNvCxnSpPr/>
        </xdr:nvCxnSpPr>
        <xdr:spPr>
          <a:xfrm>
            <a:off x="8296275" y="36766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TextBox 30"/>
          <xdr:cNvSpPr txBox="1"/>
        </xdr:nvSpPr>
        <xdr:spPr>
          <a:xfrm>
            <a:off x="7972425" y="377189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ET3,0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1</xdr:row>
      <xdr:rowOff>0</xdr:rowOff>
    </xdr:from>
    <xdr:to>
      <xdr:col>16</xdr:col>
      <xdr:colOff>600074</xdr:colOff>
      <xdr:row>25</xdr:row>
      <xdr:rowOff>0</xdr:rowOff>
    </xdr:to>
    <xdr:grpSp>
      <xdr:nvGrpSpPr>
        <xdr:cNvPr id="2" name="Group 1"/>
        <xdr:cNvGrpSpPr/>
      </xdr:nvGrpSpPr>
      <xdr:grpSpPr>
        <a:xfrm>
          <a:off x="5543549" y="190500"/>
          <a:ext cx="4867275" cy="4581525"/>
          <a:chOff x="5543549" y="190500"/>
          <a:chExt cx="4867275" cy="4581525"/>
        </a:xfrm>
      </xdr:grpSpPr>
      <xdr:sp macro="" textlink="">
        <xdr:nvSpPr>
          <xdr:cNvPr id="3" name="Oval 2"/>
          <xdr:cNvSpPr/>
        </xdr:nvSpPr>
        <xdr:spPr>
          <a:xfrm>
            <a:off x="5543549" y="1924050"/>
            <a:ext cx="1819275" cy="1133475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CISO</a:t>
            </a:r>
          </a:p>
        </xdr:txBody>
      </xdr:sp>
      <xdr:sp macro="" textlink="">
        <xdr:nvSpPr>
          <xdr:cNvPr id="4" name="Oval 3"/>
          <xdr:cNvSpPr/>
        </xdr:nvSpPr>
        <xdr:spPr>
          <a:xfrm>
            <a:off x="8591549" y="190500"/>
            <a:ext cx="1819275" cy="115252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EIM1</a:t>
            </a:r>
          </a:p>
        </xdr:txBody>
      </xdr:sp>
      <xdr:sp macro="" textlink="">
        <xdr:nvSpPr>
          <xdr:cNvPr id="5" name="Oval 4"/>
          <xdr:cNvSpPr/>
        </xdr:nvSpPr>
        <xdr:spPr>
          <a:xfrm>
            <a:off x="8591549" y="36385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EIM3</a:t>
            </a:r>
          </a:p>
        </xdr:txBody>
      </xdr:sp>
      <xdr:sp macro="" textlink="">
        <xdr:nvSpPr>
          <xdr:cNvPr id="6" name="Oval 5"/>
          <xdr:cNvSpPr/>
        </xdr:nvSpPr>
        <xdr:spPr>
          <a:xfrm>
            <a:off x="8591549" y="19240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EIM2</a:t>
            </a:r>
          </a:p>
        </xdr:txBody>
      </xdr:sp>
      <xdr:cxnSp macro="">
        <xdr:nvCxnSpPr>
          <xdr:cNvPr id="7" name="Straight Arrow Connector 6"/>
          <xdr:cNvCxnSpPr>
            <a:stCxn id="4" idx="4"/>
            <a:endCxn id="6" idx="0"/>
          </xdr:cNvCxnSpPr>
        </xdr:nvCxnSpPr>
        <xdr:spPr>
          <a:xfrm>
            <a:off x="9501187" y="13430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/>
          <xdr:cNvCxnSpPr>
            <a:stCxn id="6" idx="4"/>
            <a:endCxn id="5" idx="0"/>
          </xdr:cNvCxnSpPr>
        </xdr:nvCxnSpPr>
        <xdr:spPr>
          <a:xfrm>
            <a:off x="9501187" y="30575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>
            <a:stCxn id="3" idx="7"/>
            <a:endCxn id="4" idx="3"/>
          </xdr:cNvCxnSpPr>
        </xdr:nvCxnSpPr>
        <xdr:spPr>
          <a:xfrm flipV="1">
            <a:off x="7096397" y="1174242"/>
            <a:ext cx="1761579" cy="915802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>
            <a:stCxn id="3" idx="6"/>
            <a:endCxn id="6" idx="2"/>
          </xdr:cNvCxnSpPr>
        </xdr:nvCxnSpPr>
        <xdr:spPr>
          <a:xfrm>
            <a:off x="7362824" y="2490788"/>
            <a:ext cx="1228725" cy="0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>
            <a:stCxn id="3" idx="5"/>
            <a:endCxn id="5" idx="1"/>
          </xdr:cNvCxnSpPr>
        </xdr:nvCxnSpPr>
        <xdr:spPr>
          <a:xfrm>
            <a:off x="7096397" y="2891531"/>
            <a:ext cx="1761579" cy="913013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/>
          <xdr:cNvCxnSpPr/>
        </xdr:nvCxnSpPr>
        <xdr:spPr>
          <a:xfrm flipV="1">
            <a:off x="9639300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/>
          <xdr:cNvSpPr txBox="1"/>
        </xdr:nvSpPr>
        <xdr:spPr>
          <a:xfrm>
            <a:off x="8734425" y="1352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ET1,2</a:t>
            </a:r>
          </a:p>
        </xdr:txBody>
      </xdr:sp>
      <xdr:cxnSp macro="">
        <xdr:nvCxnSpPr>
          <xdr:cNvPr id="14" name="Straight Arrow Connector 13"/>
          <xdr:cNvCxnSpPr/>
        </xdr:nvCxnSpPr>
        <xdr:spPr>
          <a:xfrm flipV="1">
            <a:off x="9639300" y="312420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/>
          <xdr:cNvSpPr txBox="1"/>
        </xdr:nvSpPr>
        <xdr:spPr>
          <a:xfrm>
            <a:off x="9648825" y="3257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ET3,2</a:t>
            </a:r>
          </a:p>
        </xdr:txBody>
      </xdr:sp>
      <xdr:cxnSp macro="">
        <xdr:nvCxnSpPr>
          <xdr:cNvPr id="16" name="Straight Arrow Connector 15"/>
          <xdr:cNvCxnSpPr/>
        </xdr:nvCxnSpPr>
        <xdr:spPr>
          <a:xfrm flipV="1">
            <a:off x="9344025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/>
          <xdr:cNvSpPr txBox="1"/>
        </xdr:nvSpPr>
        <xdr:spPr>
          <a:xfrm>
            <a:off x="96488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ET2,1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8734425" y="305752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ET2,3</a:t>
            </a:r>
          </a:p>
        </xdr:txBody>
      </xdr:sp>
      <xdr:cxnSp macro="">
        <xdr:nvCxnSpPr>
          <xdr:cNvPr id="19" name="Straight Arrow Connector 18"/>
          <xdr:cNvCxnSpPr/>
        </xdr:nvCxnSpPr>
        <xdr:spPr>
          <a:xfrm flipV="1">
            <a:off x="9344025" y="3095626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/>
          <xdr:cNvCxnSpPr/>
        </xdr:nvCxnSpPr>
        <xdr:spPr>
          <a:xfrm>
            <a:off x="7439025" y="2352675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/>
          <xdr:cNvSpPr txBox="1"/>
        </xdr:nvSpPr>
        <xdr:spPr>
          <a:xfrm>
            <a:off x="7372350" y="1924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ET0,2</a:t>
            </a:r>
          </a:p>
        </xdr:txBody>
      </xdr:sp>
      <xdr:cxnSp macro="">
        <xdr:nvCxnSpPr>
          <xdr:cNvPr id="22" name="Straight Arrow Connector 21"/>
          <xdr:cNvCxnSpPr/>
        </xdr:nvCxnSpPr>
        <xdr:spPr>
          <a:xfrm>
            <a:off x="8039100" y="2609850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TextBox 22"/>
          <xdr:cNvSpPr txBox="1"/>
        </xdr:nvSpPr>
        <xdr:spPr>
          <a:xfrm>
            <a:off x="66389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ET0,1</a:t>
            </a:r>
          </a:p>
        </xdr:txBody>
      </xdr:sp>
      <xdr:sp macro="" textlink="">
        <xdr:nvSpPr>
          <xdr:cNvPr id="24" name="TextBox 23"/>
          <xdr:cNvSpPr txBox="1"/>
        </xdr:nvSpPr>
        <xdr:spPr>
          <a:xfrm>
            <a:off x="7972425" y="26193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ET2,0</a:t>
            </a:r>
          </a:p>
        </xdr:txBody>
      </xdr:sp>
      <xdr:cxnSp macro="">
        <xdr:nvCxnSpPr>
          <xdr:cNvPr id="25" name="Straight Arrow Connector 24"/>
          <xdr:cNvCxnSpPr/>
        </xdr:nvCxnSpPr>
        <xdr:spPr>
          <a:xfrm flipV="1">
            <a:off x="7058025" y="1724025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/>
          <xdr:cNvCxnSpPr/>
        </xdr:nvCxnSpPr>
        <xdr:spPr>
          <a:xfrm flipV="1">
            <a:off x="8267700" y="1104900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TextBox 26"/>
          <xdr:cNvSpPr txBox="1"/>
        </xdr:nvSpPr>
        <xdr:spPr>
          <a:xfrm>
            <a:off x="7962900" y="8667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ET1,0</a:t>
            </a:r>
          </a:p>
        </xdr:txBody>
      </xdr:sp>
      <xdr:cxnSp macro="">
        <xdr:nvCxnSpPr>
          <xdr:cNvPr id="28" name="Straight Arrow Connector 27"/>
          <xdr:cNvCxnSpPr/>
        </xdr:nvCxnSpPr>
        <xdr:spPr>
          <a:xfrm>
            <a:off x="7048500" y="30289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28"/>
          <xdr:cNvSpPr txBox="1"/>
        </xdr:nvSpPr>
        <xdr:spPr>
          <a:xfrm>
            <a:off x="6638925" y="3067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ET0,3</a:t>
            </a:r>
          </a:p>
        </xdr:txBody>
      </xdr:sp>
      <xdr:cxnSp macro="">
        <xdr:nvCxnSpPr>
          <xdr:cNvPr id="30" name="Straight Arrow Connector 29"/>
          <xdr:cNvCxnSpPr/>
        </xdr:nvCxnSpPr>
        <xdr:spPr>
          <a:xfrm>
            <a:off x="8296275" y="36766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TextBox 30"/>
          <xdr:cNvSpPr txBox="1"/>
        </xdr:nvSpPr>
        <xdr:spPr>
          <a:xfrm>
            <a:off x="7972425" y="377189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ET3,0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1</xdr:row>
      <xdr:rowOff>0</xdr:rowOff>
    </xdr:from>
    <xdr:to>
      <xdr:col>16</xdr:col>
      <xdr:colOff>600074</xdr:colOff>
      <xdr:row>25</xdr:row>
      <xdr:rowOff>0</xdr:rowOff>
    </xdr:to>
    <xdr:grpSp>
      <xdr:nvGrpSpPr>
        <xdr:cNvPr id="2" name="Group 1"/>
        <xdr:cNvGrpSpPr/>
      </xdr:nvGrpSpPr>
      <xdr:grpSpPr>
        <a:xfrm>
          <a:off x="5543549" y="190500"/>
          <a:ext cx="4867275" cy="4581525"/>
          <a:chOff x="5543549" y="190500"/>
          <a:chExt cx="4867275" cy="4581525"/>
        </a:xfrm>
      </xdr:grpSpPr>
      <xdr:sp macro="" textlink="">
        <xdr:nvSpPr>
          <xdr:cNvPr id="3" name="Oval 2"/>
          <xdr:cNvSpPr/>
        </xdr:nvSpPr>
        <xdr:spPr>
          <a:xfrm>
            <a:off x="5543549" y="1924050"/>
            <a:ext cx="1819275" cy="1133475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CISO</a:t>
            </a:r>
          </a:p>
        </xdr:txBody>
      </xdr:sp>
      <xdr:sp macro="" textlink="">
        <xdr:nvSpPr>
          <xdr:cNvPr id="4" name="Oval 3"/>
          <xdr:cNvSpPr/>
        </xdr:nvSpPr>
        <xdr:spPr>
          <a:xfrm>
            <a:off x="8591549" y="190500"/>
            <a:ext cx="1819275" cy="115252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EIM1</a:t>
            </a:r>
          </a:p>
        </xdr:txBody>
      </xdr:sp>
      <xdr:sp macro="" textlink="">
        <xdr:nvSpPr>
          <xdr:cNvPr id="5" name="Oval 4"/>
          <xdr:cNvSpPr/>
        </xdr:nvSpPr>
        <xdr:spPr>
          <a:xfrm>
            <a:off x="8591549" y="36385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EIM3</a:t>
            </a:r>
          </a:p>
        </xdr:txBody>
      </xdr:sp>
      <xdr:sp macro="" textlink="">
        <xdr:nvSpPr>
          <xdr:cNvPr id="6" name="Oval 5"/>
          <xdr:cNvSpPr/>
        </xdr:nvSpPr>
        <xdr:spPr>
          <a:xfrm>
            <a:off x="8591549" y="19240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EIM2</a:t>
            </a:r>
          </a:p>
        </xdr:txBody>
      </xdr:sp>
      <xdr:cxnSp macro="">
        <xdr:nvCxnSpPr>
          <xdr:cNvPr id="7" name="Straight Arrow Connector 6"/>
          <xdr:cNvCxnSpPr>
            <a:stCxn id="4" idx="4"/>
            <a:endCxn id="6" idx="0"/>
          </xdr:cNvCxnSpPr>
        </xdr:nvCxnSpPr>
        <xdr:spPr>
          <a:xfrm>
            <a:off x="9501187" y="13430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/>
          <xdr:cNvCxnSpPr>
            <a:stCxn id="6" idx="4"/>
            <a:endCxn id="5" idx="0"/>
          </xdr:cNvCxnSpPr>
        </xdr:nvCxnSpPr>
        <xdr:spPr>
          <a:xfrm>
            <a:off x="9501187" y="30575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>
            <a:stCxn id="3" idx="7"/>
            <a:endCxn id="4" idx="3"/>
          </xdr:cNvCxnSpPr>
        </xdr:nvCxnSpPr>
        <xdr:spPr>
          <a:xfrm flipV="1">
            <a:off x="7096397" y="1174242"/>
            <a:ext cx="1761579" cy="915802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>
            <a:stCxn id="3" idx="6"/>
            <a:endCxn id="6" idx="2"/>
          </xdr:cNvCxnSpPr>
        </xdr:nvCxnSpPr>
        <xdr:spPr>
          <a:xfrm>
            <a:off x="7362824" y="2490788"/>
            <a:ext cx="1228725" cy="0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>
            <a:stCxn id="3" idx="5"/>
            <a:endCxn id="5" idx="1"/>
          </xdr:cNvCxnSpPr>
        </xdr:nvCxnSpPr>
        <xdr:spPr>
          <a:xfrm>
            <a:off x="7096397" y="2891531"/>
            <a:ext cx="1761579" cy="913013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/>
          <xdr:cNvCxnSpPr/>
        </xdr:nvCxnSpPr>
        <xdr:spPr>
          <a:xfrm flipV="1">
            <a:off x="9639300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/>
          <xdr:cNvSpPr txBox="1"/>
        </xdr:nvSpPr>
        <xdr:spPr>
          <a:xfrm>
            <a:off x="8734425" y="1352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ET1,2</a:t>
            </a:r>
          </a:p>
        </xdr:txBody>
      </xdr:sp>
      <xdr:cxnSp macro="">
        <xdr:nvCxnSpPr>
          <xdr:cNvPr id="14" name="Straight Arrow Connector 13"/>
          <xdr:cNvCxnSpPr/>
        </xdr:nvCxnSpPr>
        <xdr:spPr>
          <a:xfrm flipV="1">
            <a:off x="9639300" y="312420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/>
          <xdr:cNvSpPr txBox="1"/>
        </xdr:nvSpPr>
        <xdr:spPr>
          <a:xfrm>
            <a:off x="9648825" y="3257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ET3,2</a:t>
            </a:r>
          </a:p>
        </xdr:txBody>
      </xdr:sp>
      <xdr:cxnSp macro="">
        <xdr:nvCxnSpPr>
          <xdr:cNvPr id="16" name="Straight Arrow Connector 15"/>
          <xdr:cNvCxnSpPr/>
        </xdr:nvCxnSpPr>
        <xdr:spPr>
          <a:xfrm flipV="1">
            <a:off x="9344025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/>
          <xdr:cNvSpPr txBox="1"/>
        </xdr:nvSpPr>
        <xdr:spPr>
          <a:xfrm>
            <a:off x="96488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ET2,1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8734425" y="305752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ET2,3</a:t>
            </a:r>
          </a:p>
        </xdr:txBody>
      </xdr:sp>
      <xdr:cxnSp macro="">
        <xdr:nvCxnSpPr>
          <xdr:cNvPr id="19" name="Straight Arrow Connector 18"/>
          <xdr:cNvCxnSpPr/>
        </xdr:nvCxnSpPr>
        <xdr:spPr>
          <a:xfrm flipV="1">
            <a:off x="9344025" y="3095626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/>
          <xdr:cNvCxnSpPr/>
        </xdr:nvCxnSpPr>
        <xdr:spPr>
          <a:xfrm>
            <a:off x="7439025" y="2352675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/>
          <xdr:cNvSpPr txBox="1"/>
        </xdr:nvSpPr>
        <xdr:spPr>
          <a:xfrm>
            <a:off x="7372350" y="1924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ET0,2</a:t>
            </a:r>
          </a:p>
        </xdr:txBody>
      </xdr:sp>
      <xdr:cxnSp macro="">
        <xdr:nvCxnSpPr>
          <xdr:cNvPr id="22" name="Straight Arrow Connector 21"/>
          <xdr:cNvCxnSpPr/>
        </xdr:nvCxnSpPr>
        <xdr:spPr>
          <a:xfrm>
            <a:off x="8039100" y="2609850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TextBox 22"/>
          <xdr:cNvSpPr txBox="1"/>
        </xdr:nvSpPr>
        <xdr:spPr>
          <a:xfrm>
            <a:off x="66389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ET0,1</a:t>
            </a:r>
          </a:p>
        </xdr:txBody>
      </xdr:sp>
      <xdr:sp macro="" textlink="">
        <xdr:nvSpPr>
          <xdr:cNvPr id="24" name="TextBox 23"/>
          <xdr:cNvSpPr txBox="1"/>
        </xdr:nvSpPr>
        <xdr:spPr>
          <a:xfrm>
            <a:off x="7972425" y="26193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ET2,0</a:t>
            </a:r>
          </a:p>
        </xdr:txBody>
      </xdr:sp>
      <xdr:cxnSp macro="">
        <xdr:nvCxnSpPr>
          <xdr:cNvPr id="25" name="Straight Arrow Connector 24"/>
          <xdr:cNvCxnSpPr/>
        </xdr:nvCxnSpPr>
        <xdr:spPr>
          <a:xfrm flipV="1">
            <a:off x="7058025" y="1724025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/>
          <xdr:cNvCxnSpPr/>
        </xdr:nvCxnSpPr>
        <xdr:spPr>
          <a:xfrm flipV="1">
            <a:off x="8267700" y="1104900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TextBox 26"/>
          <xdr:cNvSpPr txBox="1"/>
        </xdr:nvSpPr>
        <xdr:spPr>
          <a:xfrm>
            <a:off x="7962900" y="8667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ET1,0</a:t>
            </a:r>
          </a:p>
        </xdr:txBody>
      </xdr:sp>
      <xdr:cxnSp macro="">
        <xdr:nvCxnSpPr>
          <xdr:cNvPr id="28" name="Straight Arrow Connector 27"/>
          <xdr:cNvCxnSpPr/>
        </xdr:nvCxnSpPr>
        <xdr:spPr>
          <a:xfrm>
            <a:off x="7048500" y="30289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28"/>
          <xdr:cNvSpPr txBox="1"/>
        </xdr:nvSpPr>
        <xdr:spPr>
          <a:xfrm>
            <a:off x="6638925" y="3067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ET0,3</a:t>
            </a:r>
          </a:p>
        </xdr:txBody>
      </xdr:sp>
      <xdr:cxnSp macro="">
        <xdr:nvCxnSpPr>
          <xdr:cNvPr id="30" name="Straight Arrow Connector 29"/>
          <xdr:cNvCxnSpPr/>
        </xdr:nvCxnSpPr>
        <xdr:spPr>
          <a:xfrm>
            <a:off x="8296275" y="36766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TextBox 30"/>
          <xdr:cNvSpPr txBox="1"/>
        </xdr:nvSpPr>
        <xdr:spPr>
          <a:xfrm>
            <a:off x="7972425" y="377189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ET3,0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1</xdr:row>
      <xdr:rowOff>0</xdr:rowOff>
    </xdr:from>
    <xdr:to>
      <xdr:col>16</xdr:col>
      <xdr:colOff>600074</xdr:colOff>
      <xdr:row>25</xdr:row>
      <xdr:rowOff>0</xdr:rowOff>
    </xdr:to>
    <xdr:grpSp>
      <xdr:nvGrpSpPr>
        <xdr:cNvPr id="2" name="Group 1"/>
        <xdr:cNvGrpSpPr/>
      </xdr:nvGrpSpPr>
      <xdr:grpSpPr>
        <a:xfrm>
          <a:off x="5543549" y="190500"/>
          <a:ext cx="4867275" cy="4581525"/>
          <a:chOff x="5543549" y="190500"/>
          <a:chExt cx="4867275" cy="4581525"/>
        </a:xfrm>
      </xdr:grpSpPr>
      <xdr:sp macro="" textlink="">
        <xdr:nvSpPr>
          <xdr:cNvPr id="3" name="Oval 2"/>
          <xdr:cNvSpPr/>
        </xdr:nvSpPr>
        <xdr:spPr>
          <a:xfrm>
            <a:off x="5543549" y="1924050"/>
            <a:ext cx="1819275" cy="1133475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CISO</a:t>
            </a:r>
          </a:p>
        </xdr:txBody>
      </xdr:sp>
      <xdr:sp macro="" textlink="">
        <xdr:nvSpPr>
          <xdr:cNvPr id="4" name="Oval 3"/>
          <xdr:cNvSpPr/>
        </xdr:nvSpPr>
        <xdr:spPr>
          <a:xfrm>
            <a:off x="8591549" y="190500"/>
            <a:ext cx="1819275" cy="115252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EIM1</a:t>
            </a:r>
          </a:p>
        </xdr:txBody>
      </xdr:sp>
      <xdr:sp macro="" textlink="">
        <xdr:nvSpPr>
          <xdr:cNvPr id="5" name="Oval 4"/>
          <xdr:cNvSpPr/>
        </xdr:nvSpPr>
        <xdr:spPr>
          <a:xfrm>
            <a:off x="8591549" y="36385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EIM3</a:t>
            </a:r>
          </a:p>
        </xdr:txBody>
      </xdr:sp>
      <xdr:sp macro="" textlink="">
        <xdr:nvSpPr>
          <xdr:cNvPr id="6" name="Oval 5"/>
          <xdr:cNvSpPr/>
        </xdr:nvSpPr>
        <xdr:spPr>
          <a:xfrm>
            <a:off x="8591549" y="19240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EIM2</a:t>
            </a:r>
          </a:p>
        </xdr:txBody>
      </xdr:sp>
      <xdr:cxnSp macro="">
        <xdr:nvCxnSpPr>
          <xdr:cNvPr id="7" name="Straight Arrow Connector 6"/>
          <xdr:cNvCxnSpPr>
            <a:stCxn id="4" idx="4"/>
            <a:endCxn id="6" idx="0"/>
          </xdr:cNvCxnSpPr>
        </xdr:nvCxnSpPr>
        <xdr:spPr>
          <a:xfrm>
            <a:off x="9501187" y="13430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/>
          <xdr:cNvCxnSpPr>
            <a:stCxn id="6" idx="4"/>
            <a:endCxn id="5" idx="0"/>
          </xdr:cNvCxnSpPr>
        </xdr:nvCxnSpPr>
        <xdr:spPr>
          <a:xfrm>
            <a:off x="9501187" y="30575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>
            <a:stCxn id="3" idx="7"/>
            <a:endCxn id="4" idx="3"/>
          </xdr:cNvCxnSpPr>
        </xdr:nvCxnSpPr>
        <xdr:spPr>
          <a:xfrm flipV="1">
            <a:off x="7096397" y="1174242"/>
            <a:ext cx="1761579" cy="915802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>
            <a:stCxn id="3" idx="6"/>
            <a:endCxn id="6" idx="2"/>
          </xdr:cNvCxnSpPr>
        </xdr:nvCxnSpPr>
        <xdr:spPr>
          <a:xfrm>
            <a:off x="7362824" y="2490788"/>
            <a:ext cx="1228725" cy="0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>
            <a:stCxn id="3" idx="5"/>
            <a:endCxn id="5" idx="1"/>
          </xdr:cNvCxnSpPr>
        </xdr:nvCxnSpPr>
        <xdr:spPr>
          <a:xfrm>
            <a:off x="7096397" y="2891531"/>
            <a:ext cx="1761579" cy="913013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/>
          <xdr:cNvCxnSpPr/>
        </xdr:nvCxnSpPr>
        <xdr:spPr>
          <a:xfrm flipV="1">
            <a:off x="9639300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/>
          <xdr:cNvSpPr txBox="1"/>
        </xdr:nvSpPr>
        <xdr:spPr>
          <a:xfrm>
            <a:off x="8734425" y="1352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ET1,2</a:t>
            </a:r>
          </a:p>
        </xdr:txBody>
      </xdr:sp>
      <xdr:cxnSp macro="">
        <xdr:nvCxnSpPr>
          <xdr:cNvPr id="14" name="Straight Arrow Connector 13"/>
          <xdr:cNvCxnSpPr/>
        </xdr:nvCxnSpPr>
        <xdr:spPr>
          <a:xfrm flipV="1">
            <a:off x="9639300" y="312420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/>
          <xdr:cNvSpPr txBox="1"/>
        </xdr:nvSpPr>
        <xdr:spPr>
          <a:xfrm>
            <a:off x="9648825" y="3257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ET3,2</a:t>
            </a:r>
          </a:p>
        </xdr:txBody>
      </xdr:sp>
      <xdr:cxnSp macro="">
        <xdr:nvCxnSpPr>
          <xdr:cNvPr id="16" name="Straight Arrow Connector 15"/>
          <xdr:cNvCxnSpPr/>
        </xdr:nvCxnSpPr>
        <xdr:spPr>
          <a:xfrm flipV="1">
            <a:off x="9344025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/>
          <xdr:cNvSpPr txBox="1"/>
        </xdr:nvSpPr>
        <xdr:spPr>
          <a:xfrm>
            <a:off x="96488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ET2,1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8734425" y="305752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ET2,3</a:t>
            </a:r>
          </a:p>
        </xdr:txBody>
      </xdr:sp>
      <xdr:cxnSp macro="">
        <xdr:nvCxnSpPr>
          <xdr:cNvPr id="19" name="Straight Arrow Connector 18"/>
          <xdr:cNvCxnSpPr/>
        </xdr:nvCxnSpPr>
        <xdr:spPr>
          <a:xfrm flipV="1">
            <a:off x="9344025" y="3095626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/>
          <xdr:cNvCxnSpPr/>
        </xdr:nvCxnSpPr>
        <xdr:spPr>
          <a:xfrm>
            <a:off x="7439025" y="2352675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/>
          <xdr:cNvSpPr txBox="1"/>
        </xdr:nvSpPr>
        <xdr:spPr>
          <a:xfrm>
            <a:off x="7372350" y="1924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ET0,2</a:t>
            </a:r>
          </a:p>
        </xdr:txBody>
      </xdr:sp>
      <xdr:cxnSp macro="">
        <xdr:nvCxnSpPr>
          <xdr:cNvPr id="22" name="Straight Arrow Connector 21"/>
          <xdr:cNvCxnSpPr/>
        </xdr:nvCxnSpPr>
        <xdr:spPr>
          <a:xfrm>
            <a:off x="8039100" y="2609850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TextBox 22"/>
          <xdr:cNvSpPr txBox="1"/>
        </xdr:nvSpPr>
        <xdr:spPr>
          <a:xfrm>
            <a:off x="66389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ET0,1</a:t>
            </a:r>
          </a:p>
        </xdr:txBody>
      </xdr:sp>
      <xdr:sp macro="" textlink="">
        <xdr:nvSpPr>
          <xdr:cNvPr id="24" name="TextBox 23"/>
          <xdr:cNvSpPr txBox="1"/>
        </xdr:nvSpPr>
        <xdr:spPr>
          <a:xfrm>
            <a:off x="7972425" y="26193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ET2,0</a:t>
            </a:r>
          </a:p>
        </xdr:txBody>
      </xdr:sp>
      <xdr:cxnSp macro="">
        <xdr:nvCxnSpPr>
          <xdr:cNvPr id="25" name="Straight Arrow Connector 24"/>
          <xdr:cNvCxnSpPr/>
        </xdr:nvCxnSpPr>
        <xdr:spPr>
          <a:xfrm flipV="1">
            <a:off x="7058025" y="1724025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/>
          <xdr:cNvCxnSpPr/>
        </xdr:nvCxnSpPr>
        <xdr:spPr>
          <a:xfrm flipV="1">
            <a:off x="8267700" y="1104900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TextBox 26"/>
          <xdr:cNvSpPr txBox="1"/>
        </xdr:nvSpPr>
        <xdr:spPr>
          <a:xfrm>
            <a:off x="7962900" y="8667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ET1,0</a:t>
            </a:r>
          </a:p>
        </xdr:txBody>
      </xdr:sp>
      <xdr:cxnSp macro="">
        <xdr:nvCxnSpPr>
          <xdr:cNvPr id="28" name="Straight Arrow Connector 27"/>
          <xdr:cNvCxnSpPr/>
        </xdr:nvCxnSpPr>
        <xdr:spPr>
          <a:xfrm>
            <a:off x="7048500" y="30289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28"/>
          <xdr:cNvSpPr txBox="1"/>
        </xdr:nvSpPr>
        <xdr:spPr>
          <a:xfrm>
            <a:off x="6638925" y="3067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ET0,3</a:t>
            </a:r>
          </a:p>
        </xdr:txBody>
      </xdr:sp>
      <xdr:cxnSp macro="">
        <xdr:nvCxnSpPr>
          <xdr:cNvPr id="30" name="Straight Arrow Connector 29"/>
          <xdr:cNvCxnSpPr/>
        </xdr:nvCxnSpPr>
        <xdr:spPr>
          <a:xfrm>
            <a:off x="8296275" y="36766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TextBox 30"/>
          <xdr:cNvSpPr txBox="1"/>
        </xdr:nvSpPr>
        <xdr:spPr>
          <a:xfrm>
            <a:off x="7972425" y="377189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ET3,0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1</xdr:row>
      <xdr:rowOff>0</xdr:rowOff>
    </xdr:from>
    <xdr:to>
      <xdr:col>16</xdr:col>
      <xdr:colOff>600074</xdr:colOff>
      <xdr:row>25</xdr:row>
      <xdr:rowOff>0</xdr:rowOff>
    </xdr:to>
    <xdr:grpSp>
      <xdr:nvGrpSpPr>
        <xdr:cNvPr id="2" name="Group 1"/>
        <xdr:cNvGrpSpPr/>
      </xdr:nvGrpSpPr>
      <xdr:grpSpPr>
        <a:xfrm>
          <a:off x="5543549" y="190500"/>
          <a:ext cx="4867275" cy="4581525"/>
          <a:chOff x="5543549" y="190500"/>
          <a:chExt cx="4867275" cy="4581525"/>
        </a:xfrm>
      </xdr:grpSpPr>
      <xdr:sp macro="" textlink="">
        <xdr:nvSpPr>
          <xdr:cNvPr id="3" name="Oval 2"/>
          <xdr:cNvSpPr/>
        </xdr:nvSpPr>
        <xdr:spPr>
          <a:xfrm>
            <a:off x="5543549" y="1924050"/>
            <a:ext cx="1819275" cy="1133475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CISO</a:t>
            </a:r>
          </a:p>
        </xdr:txBody>
      </xdr:sp>
      <xdr:sp macro="" textlink="">
        <xdr:nvSpPr>
          <xdr:cNvPr id="4" name="Oval 3"/>
          <xdr:cNvSpPr/>
        </xdr:nvSpPr>
        <xdr:spPr>
          <a:xfrm>
            <a:off x="8591549" y="190500"/>
            <a:ext cx="1819275" cy="115252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EIM1</a:t>
            </a:r>
          </a:p>
        </xdr:txBody>
      </xdr:sp>
      <xdr:sp macro="" textlink="">
        <xdr:nvSpPr>
          <xdr:cNvPr id="5" name="Oval 4"/>
          <xdr:cNvSpPr/>
        </xdr:nvSpPr>
        <xdr:spPr>
          <a:xfrm>
            <a:off x="8591549" y="36385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EIM3</a:t>
            </a:r>
          </a:p>
        </xdr:txBody>
      </xdr:sp>
      <xdr:sp macro="" textlink="">
        <xdr:nvSpPr>
          <xdr:cNvPr id="6" name="Oval 5"/>
          <xdr:cNvSpPr/>
        </xdr:nvSpPr>
        <xdr:spPr>
          <a:xfrm>
            <a:off x="8591549" y="1924050"/>
            <a:ext cx="1819275" cy="1133475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</a:rPr>
              <a:t>EIM2</a:t>
            </a:r>
          </a:p>
        </xdr:txBody>
      </xdr:sp>
      <xdr:cxnSp macro="">
        <xdr:nvCxnSpPr>
          <xdr:cNvPr id="7" name="Straight Arrow Connector 6"/>
          <xdr:cNvCxnSpPr>
            <a:stCxn id="4" idx="4"/>
            <a:endCxn id="6" idx="0"/>
          </xdr:cNvCxnSpPr>
        </xdr:nvCxnSpPr>
        <xdr:spPr>
          <a:xfrm>
            <a:off x="9501187" y="13430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/>
          <xdr:cNvCxnSpPr>
            <a:stCxn id="6" idx="4"/>
            <a:endCxn id="5" idx="0"/>
          </xdr:cNvCxnSpPr>
        </xdr:nvCxnSpPr>
        <xdr:spPr>
          <a:xfrm>
            <a:off x="9501187" y="3057525"/>
            <a:ext cx="0" cy="581025"/>
          </a:xfrm>
          <a:prstGeom prst="straightConnector1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>
            <a:stCxn id="3" idx="7"/>
            <a:endCxn id="4" idx="3"/>
          </xdr:cNvCxnSpPr>
        </xdr:nvCxnSpPr>
        <xdr:spPr>
          <a:xfrm flipV="1">
            <a:off x="7096397" y="1174242"/>
            <a:ext cx="1761579" cy="915802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>
            <a:stCxn id="3" idx="6"/>
            <a:endCxn id="6" idx="2"/>
          </xdr:cNvCxnSpPr>
        </xdr:nvCxnSpPr>
        <xdr:spPr>
          <a:xfrm>
            <a:off x="7362824" y="2490788"/>
            <a:ext cx="1228725" cy="0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>
            <a:stCxn id="3" idx="5"/>
            <a:endCxn id="5" idx="1"/>
          </xdr:cNvCxnSpPr>
        </xdr:nvCxnSpPr>
        <xdr:spPr>
          <a:xfrm>
            <a:off x="7096397" y="2891531"/>
            <a:ext cx="1761579" cy="913013"/>
          </a:xfrm>
          <a:prstGeom prst="line">
            <a:avLst/>
          </a:prstGeom>
          <a:ln w="15875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/>
          <xdr:cNvCxnSpPr/>
        </xdr:nvCxnSpPr>
        <xdr:spPr>
          <a:xfrm flipV="1">
            <a:off x="9639300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/>
          <xdr:cNvSpPr txBox="1"/>
        </xdr:nvSpPr>
        <xdr:spPr>
          <a:xfrm>
            <a:off x="8734425" y="1352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ET1,2</a:t>
            </a:r>
          </a:p>
        </xdr:txBody>
      </xdr:sp>
      <xdr:cxnSp macro="">
        <xdr:nvCxnSpPr>
          <xdr:cNvPr id="14" name="Straight Arrow Connector 13"/>
          <xdr:cNvCxnSpPr/>
        </xdr:nvCxnSpPr>
        <xdr:spPr>
          <a:xfrm flipV="1">
            <a:off x="9639300" y="312420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/>
          <xdr:cNvSpPr txBox="1"/>
        </xdr:nvSpPr>
        <xdr:spPr>
          <a:xfrm>
            <a:off x="9648825" y="32575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ET3,2</a:t>
            </a:r>
          </a:p>
        </xdr:txBody>
      </xdr:sp>
      <xdr:cxnSp macro="">
        <xdr:nvCxnSpPr>
          <xdr:cNvPr id="16" name="Straight Arrow Connector 15"/>
          <xdr:cNvCxnSpPr/>
        </xdr:nvCxnSpPr>
        <xdr:spPr>
          <a:xfrm flipV="1">
            <a:off x="9344025" y="1390651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/>
          <xdr:cNvSpPr txBox="1"/>
        </xdr:nvSpPr>
        <xdr:spPr>
          <a:xfrm>
            <a:off x="96488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ET2,1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8734425" y="305752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ET2,3</a:t>
            </a:r>
          </a:p>
        </xdr:txBody>
      </xdr:sp>
      <xdr:cxnSp macro="">
        <xdr:nvCxnSpPr>
          <xdr:cNvPr id="19" name="Straight Arrow Connector 18"/>
          <xdr:cNvCxnSpPr/>
        </xdr:nvCxnSpPr>
        <xdr:spPr>
          <a:xfrm flipV="1">
            <a:off x="9344025" y="3095626"/>
            <a:ext cx="0" cy="466724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/>
          <xdr:cNvCxnSpPr/>
        </xdr:nvCxnSpPr>
        <xdr:spPr>
          <a:xfrm>
            <a:off x="7439025" y="2352675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/>
          <xdr:cNvSpPr txBox="1"/>
        </xdr:nvSpPr>
        <xdr:spPr>
          <a:xfrm>
            <a:off x="7372350" y="1924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r>
              <a:rPr lang="en-US" sz="1100">
                <a:solidFill>
                  <a:srgbClr val="0000FF"/>
                </a:solidFill>
              </a:rPr>
              <a:t>ET0,2</a:t>
            </a:r>
          </a:p>
        </xdr:txBody>
      </xdr:sp>
      <xdr:cxnSp macro="">
        <xdr:nvCxnSpPr>
          <xdr:cNvPr id="22" name="Straight Arrow Connector 21"/>
          <xdr:cNvCxnSpPr/>
        </xdr:nvCxnSpPr>
        <xdr:spPr>
          <a:xfrm>
            <a:off x="8039100" y="2609850"/>
            <a:ext cx="523875" cy="0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TextBox 22"/>
          <xdr:cNvSpPr txBox="1"/>
        </xdr:nvSpPr>
        <xdr:spPr>
          <a:xfrm>
            <a:off x="6638925" y="1543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ET0,1</a:t>
            </a:r>
          </a:p>
        </xdr:txBody>
      </xdr:sp>
      <xdr:sp macro="" textlink="">
        <xdr:nvSpPr>
          <xdr:cNvPr id="24" name="TextBox 23"/>
          <xdr:cNvSpPr txBox="1"/>
        </xdr:nvSpPr>
        <xdr:spPr>
          <a:xfrm>
            <a:off x="7972425" y="26193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ET2,0</a:t>
            </a:r>
          </a:p>
        </xdr:txBody>
      </xdr:sp>
      <xdr:cxnSp macro="">
        <xdr:nvCxnSpPr>
          <xdr:cNvPr id="25" name="Straight Arrow Connector 24"/>
          <xdr:cNvCxnSpPr/>
        </xdr:nvCxnSpPr>
        <xdr:spPr>
          <a:xfrm flipV="1">
            <a:off x="7058025" y="1724025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/>
          <xdr:cNvCxnSpPr/>
        </xdr:nvCxnSpPr>
        <xdr:spPr>
          <a:xfrm flipV="1">
            <a:off x="8267700" y="1104900"/>
            <a:ext cx="409575" cy="2381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TextBox 26"/>
          <xdr:cNvSpPr txBox="1"/>
        </xdr:nvSpPr>
        <xdr:spPr>
          <a:xfrm>
            <a:off x="7962900" y="866774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ET1,0</a:t>
            </a:r>
          </a:p>
        </xdr:txBody>
      </xdr:sp>
      <xdr:cxnSp macro="">
        <xdr:nvCxnSpPr>
          <xdr:cNvPr id="28" name="Straight Arrow Connector 27"/>
          <xdr:cNvCxnSpPr/>
        </xdr:nvCxnSpPr>
        <xdr:spPr>
          <a:xfrm>
            <a:off x="7048500" y="30289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28"/>
          <xdr:cNvSpPr txBox="1"/>
        </xdr:nvSpPr>
        <xdr:spPr>
          <a:xfrm>
            <a:off x="6638925" y="306704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ET0,3</a:t>
            </a:r>
          </a:p>
        </xdr:txBody>
      </xdr:sp>
      <xdr:cxnSp macro="">
        <xdr:nvCxnSpPr>
          <xdr:cNvPr id="30" name="Straight Arrow Connector 29"/>
          <xdr:cNvCxnSpPr/>
        </xdr:nvCxnSpPr>
        <xdr:spPr>
          <a:xfrm>
            <a:off x="8296275" y="3676650"/>
            <a:ext cx="390525" cy="200025"/>
          </a:xfrm>
          <a:prstGeom prst="straightConnector1">
            <a:avLst/>
          </a:prstGeom>
          <a:ln w="12700">
            <a:solidFill>
              <a:srgbClr val="0000FF"/>
            </a:solidFill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TextBox 30"/>
          <xdr:cNvSpPr txBox="1"/>
        </xdr:nvSpPr>
        <xdr:spPr>
          <a:xfrm>
            <a:off x="7972425" y="3771899"/>
            <a:ext cx="6096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pPr algn="r"/>
            <a:r>
              <a:rPr lang="en-US" sz="1100">
                <a:solidFill>
                  <a:srgbClr val="0000FF"/>
                </a:solidFill>
              </a:rPr>
              <a:t>ET3,0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H1" sqref="H1"/>
    </sheetView>
  </sheetViews>
  <sheetFormatPr defaultRowHeight="15" x14ac:dyDescent="0.25"/>
  <cols>
    <col min="1" max="5" width="9.140625" style="1"/>
    <col min="6" max="6" width="9.140625" style="15"/>
    <col min="7" max="7" width="10" style="1" bestFit="1" customWidth="1"/>
    <col min="8" max="16384" width="9.140625" style="1"/>
  </cols>
  <sheetData>
    <row r="1" spans="1:12" x14ac:dyDescent="0.25">
      <c r="A1" s="8" t="s">
        <v>14</v>
      </c>
      <c r="B1" s="8" t="s">
        <v>15</v>
      </c>
      <c r="C1" s="8" t="s">
        <v>5</v>
      </c>
      <c r="D1" s="8" t="s">
        <v>16</v>
      </c>
      <c r="E1" s="8" t="s">
        <v>6</v>
      </c>
      <c r="F1" s="11" t="s">
        <v>35</v>
      </c>
      <c r="G1" s="8" t="s">
        <v>42</v>
      </c>
    </row>
    <row r="2" spans="1:12" x14ac:dyDescent="0.25">
      <c r="A2" s="5" t="s">
        <v>0</v>
      </c>
      <c r="B2" s="6" t="s">
        <v>4</v>
      </c>
      <c r="C2" s="4">
        <v>0</v>
      </c>
      <c r="D2" s="6">
        <v>1100</v>
      </c>
      <c r="E2" s="4">
        <v>1500</v>
      </c>
      <c r="F2" s="12">
        <v>40</v>
      </c>
      <c r="G2" s="17">
        <f>D2*F2+D5*F5+D7*F7+D9*F9+D11*F11+D14*F14+D16*F16+D18*F18+D21*F21+D23*F23+D25*F25+D27*F27+D30*F30+D32*F32</f>
        <v>101000</v>
      </c>
    </row>
    <row r="3" spans="1:12" x14ac:dyDescent="0.25">
      <c r="A3" s="5"/>
      <c r="B3" s="4" t="s">
        <v>7</v>
      </c>
      <c r="C3" s="9"/>
      <c r="D3" s="4">
        <v>1000</v>
      </c>
      <c r="E3" s="9"/>
      <c r="F3" s="13"/>
      <c r="G3" s="3">
        <f>$D$4+$D$13+$D$20+$D$29</f>
        <v>0</v>
      </c>
    </row>
    <row r="4" spans="1:12" x14ac:dyDescent="0.25">
      <c r="A4" s="5"/>
      <c r="B4" s="7" t="s">
        <v>17</v>
      </c>
      <c r="C4" s="9"/>
      <c r="D4" s="7">
        <f>D2-D3</f>
        <v>100</v>
      </c>
      <c r="E4" s="9"/>
      <c r="F4" s="13"/>
      <c r="G4" s="3">
        <f>D5-D6+D7-D8+D9-D10</f>
        <v>100</v>
      </c>
    </row>
    <row r="5" spans="1:12" x14ac:dyDescent="0.25">
      <c r="A5" s="5"/>
      <c r="B5" s="6" t="s">
        <v>37</v>
      </c>
      <c r="C5" s="7">
        <v>0</v>
      </c>
      <c r="D5" s="6">
        <v>0</v>
      </c>
      <c r="E5" s="10">
        <v>200</v>
      </c>
      <c r="F5" s="16">
        <v>0</v>
      </c>
      <c r="G5" s="3">
        <f>D14-D15+D16-D17</f>
        <v>150</v>
      </c>
    </row>
    <row r="6" spans="1:12" x14ac:dyDescent="0.25">
      <c r="A6" s="5"/>
      <c r="B6" s="7" t="s">
        <v>36</v>
      </c>
      <c r="C6" s="7">
        <f>C14</f>
        <v>0</v>
      </c>
      <c r="D6" s="7">
        <f t="shared" ref="D6:F6" si="0">D14</f>
        <v>300</v>
      </c>
      <c r="E6" s="7">
        <f t="shared" si="0"/>
        <v>300</v>
      </c>
      <c r="F6" s="14">
        <f t="shared" si="0"/>
        <v>0</v>
      </c>
      <c r="G6" s="3">
        <f>D21-D22+D23-D24+D25-D26</f>
        <v>400</v>
      </c>
    </row>
    <row r="7" spans="1:12" ht="15.75" x14ac:dyDescent="0.25">
      <c r="A7" s="5"/>
      <c r="B7" s="6" t="s">
        <v>39</v>
      </c>
      <c r="C7" s="7">
        <v>0</v>
      </c>
      <c r="D7" s="6">
        <v>0</v>
      </c>
      <c r="E7" s="10">
        <v>100</v>
      </c>
      <c r="F7" s="16">
        <v>0</v>
      </c>
      <c r="G7" s="18">
        <f>D30-D31+D32-D33</f>
        <v>-650</v>
      </c>
      <c r="J7" s="21"/>
      <c r="K7" s="21"/>
      <c r="L7" s="21"/>
    </row>
    <row r="8" spans="1:12" x14ac:dyDescent="0.25">
      <c r="A8" s="5"/>
      <c r="B8" s="7" t="s">
        <v>38</v>
      </c>
      <c r="C8" s="7">
        <f>C21</f>
        <v>0</v>
      </c>
      <c r="D8" s="7">
        <f t="shared" ref="D8:F8" si="1">D21</f>
        <v>100</v>
      </c>
      <c r="E8" s="7">
        <f t="shared" si="1"/>
        <v>100</v>
      </c>
      <c r="F8" s="14">
        <f t="shared" si="1"/>
        <v>0</v>
      </c>
      <c r="G8" s="19">
        <f>MIN($G$2)</f>
        <v>101000</v>
      </c>
    </row>
    <row r="9" spans="1:12" x14ac:dyDescent="0.25">
      <c r="A9" s="5"/>
      <c r="B9" s="6" t="s">
        <v>41</v>
      </c>
      <c r="C9" s="7">
        <v>0</v>
      </c>
      <c r="D9" s="6">
        <v>500</v>
      </c>
      <c r="E9" s="10">
        <v>500</v>
      </c>
      <c r="F9" s="16">
        <v>0</v>
      </c>
      <c r="G9" s="20">
        <f>COUNT($D$2,$D$5,$D$7,$D$9,$D$11,$D$14,$D$16,$D$18,$D$21,$D$23,$D$25,$D$27,$D$30,$D$32)</f>
        <v>14</v>
      </c>
    </row>
    <row r="10" spans="1:12" x14ac:dyDescent="0.25">
      <c r="A10" s="5"/>
      <c r="B10" s="7" t="s">
        <v>40</v>
      </c>
      <c r="C10" s="7">
        <f>C30</f>
        <v>0</v>
      </c>
      <c r="D10" s="7">
        <f t="shared" ref="D10:F10" si="2">D30</f>
        <v>0</v>
      </c>
      <c r="E10" s="7">
        <f t="shared" si="2"/>
        <v>500</v>
      </c>
      <c r="F10" s="14">
        <f t="shared" si="2"/>
        <v>0</v>
      </c>
      <c r="G10" s="20" t="b">
        <f>$D$11&lt;=$E$11</f>
        <v>1</v>
      </c>
    </row>
    <row r="11" spans="1:12" x14ac:dyDescent="0.25">
      <c r="A11" s="5" t="s">
        <v>1</v>
      </c>
      <c r="B11" s="6" t="s">
        <v>8</v>
      </c>
      <c r="C11" s="4">
        <v>0</v>
      </c>
      <c r="D11" s="6">
        <v>650</v>
      </c>
      <c r="E11" s="4">
        <v>700</v>
      </c>
      <c r="F11" s="12">
        <v>30</v>
      </c>
      <c r="G11" s="20" t="b">
        <f>$D$11&gt;=$C$11</f>
        <v>1</v>
      </c>
    </row>
    <row r="12" spans="1:12" x14ac:dyDescent="0.25">
      <c r="A12" s="5"/>
      <c r="B12" s="4" t="s">
        <v>9</v>
      </c>
      <c r="C12" s="9"/>
      <c r="D12" s="4">
        <v>500</v>
      </c>
      <c r="E12" s="9"/>
      <c r="F12" s="13"/>
      <c r="G12" s="20" t="b">
        <f>$D$14&lt;=$E$14</f>
        <v>1</v>
      </c>
    </row>
    <row r="13" spans="1:12" x14ac:dyDescent="0.25">
      <c r="A13" s="5"/>
      <c r="B13" s="7" t="s">
        <v>18</v>
      </c>
      <c r="C13" s="9"/>
      <c r="D13" s="7">
        <f>D11-D12</f>
        <v>150</v>
      </c>
      <c r="E13" s="9"/>
      <c r="F13" s="13"/>
      <c r="G13" s="20" t="b">
        <f>$D$16&lt;=$E$16</f>
        <v>1</v>
      </c>
    </row>
    <row r="14" spans="1:12" x14ac:dyDescent="0.25">
      <c r="A14" s="5"/>
      <c r="B14" s="6" t="s">
        <v>22</v>
      </c>
      <c r="C14" s="7">
        <v>0</v>
      </c>
      <c r="D14" s="6">
        <v>300</v>
      </c>
      <c r="E14" s="10">
        <v>300</v>
      </c>
      <c r="F14" s="16">
        <v>0</v>
      </c>
      <c r="G14" s="20" t="b">
        <f>$D$18&lt;=$E$18</f>
        <v>1</v>
      </c>
    </row>
    <row r="15" spans="1:12" x14ac:dyDescent="0.25">
      <c r="A15" s="5"/>
      <c r="B15" s="7" t="s">
        <v>21</v>
      </c>
      <c r="C15" s="7">
        <f>C5</f>
        <v>0</v>
      </c>
      <c r="D15" s="7">
        <f t="shared" ref="D15:F15" si="3">D5</f>
        <v>0</v>
      </c>
      <c r="E15" s="7">
        <f t="shared" si="3"/>
        <v>200</v>
      </c>
      <c r="F15" s="14">
        <f t="shared" si="3"/>
        <v>0</v>
      </c>
      <c r="G15" s="20" t="b">
        <f>$D$18&gt;=$C$18</f>
        <v>1</v>
      </c>
    </row>
    <row r="16" spans="1:12" x14ac:dyDescent="0.25">
      <c r="A16" s="5"/>
      <c r="B16" s="6" t="s">
        <v>23</v>
      </c>
      <c r="C16" s="7">
        <v>0</v>
      </c>
      <c r="D16" s="6">
        <v>0</v>
      </c>
      <c r="E16" s="10">
        <v>0</v>
      </c>
      <c r="F16" s="16">
        <v>0</v>
      </c>
      <c r="G16" s="20" t="b">
        <f>$D$2&lt;=$E$2</f>
        <v>1</v>
      </c>
    </row>
    <row r="17" spans="1:7" x14ac:dyDescent="0.25">
      <c r="A17" s="5"/>
      <c r="B17" s="7" t="s">
        <v>28</v>
      </c>
      <c r="C17" s="7">
        <f>C23</f>
        <v>0</v>
      </c>
      <c r="D17" s="7">
        <f t="shared" ref="D17:F17" si="4">D23</f>
        <v>150</v>
      </c>
      <c r="E17" s="7">
        <f t="shared" si="4"/>
        <v>200</v>
      </c>
      <c r="F17" s="14">
        <f t="shared" si="4"/>
        <v>0</v>
      </c>
      <c r="G17" s="20" t="b">
        <f>$D$2&gt;=$C$2</f>
        <v>1</v>
      </c>
    </row>
    <row r="18" spans="1:7" x14ac:dyDescent="0.25">
      <c r="A18" s="5" t="s">
        <v>2</v>
      </c>
      <c r="B18" s="6" t="s">
        <v>10</v>
      </c>
      <c r="C18" s="4">
        <v>0</v>
      </c>
      <c r="D18" s="6">
        <v>1000</v>
      </c>
      <c r="E18" s="4">
        <v>1000</v>
      </c>
      <c r="F18" s="12">
        <v>20</v>
      </c>
      <c r="G18" s="20" t="b">
        <f>$D$21&lt;=$E$21</f>
        <v>1</v>
      </c>
    </row>
    <row r="19" spans="1:7" x14ac:dyDescent="0.25">
      <c r="A19" s="5"/>
      <c r="B19" s="4" t="s">
        <v>11</v>
      </c>
      <c r="C19" s="9"/>
      <c r="D19" s="4">
        <v>600</v>
      </c>
      <c r="E19" s="9"/>
      <c r="F19" s="13"/>
      <c r="G19" s="20" t="b">
        <f>$D$23&lt;=$E$23</f>
        <v>1</v>
      </c>
    </row>
    <row r="20" spans="1:7" x14ac:dyDescent="0.25">
      <c r="A20" s="5"/>
      <c r="B20" s="7" t="s">
        <v>19</v>
      </c>
      <c r="C20" s="9"/>
      <c r="D20" s="7">
        <f>D18-D19</f>
        <v>400</v>
      </c>
      <c r="E20" s="9"/>
      <c r="F20" s="13"/>
      <c r="G20" s="20" t="b">
        <f>$D$25&lt;=$E$25</f>
        <v>1</v>
      </c>
    </row>
    <row r="21" spans="1:7" x14ac:dyDescent="0.25">
      <c r="A21" s="5"/>
      <c r="B21" s="6" t="s">
        <v>24</v>
      </c>
      <c r="C21" s="7">
        <v>0</v>
      </c>
      <c r="D21" s="6">
        <v>100</v>
      </c>
      <c r="E21" s="10">
        <v>100</v>
      </c>
      <c r="F21" s="16">
        <v>0</v>
      </c>
      <c r="G21" s="20" t="b">
        <f>$D$27&lt;=$E$27</f>
        <v>1</v>
      </c>
    </row>
    <row r="22" spans="1:7" x14ac:dyDescent="0.25">
      <c r="A22" s="5"/>
      <c r="B22" s="7" t="s">
        <v>25</v>
      </c>
      <c r="C22" s="7">
        <f>C7</f>
        <v>0</v>
      </c>
      <c r="D22" s="7">
        <f t="shared" ref="D22:F22" si="5">D7</f>
        <v>0</v>
      </c>
      <c r="E22" s="7">
        <f t="shared" si="5"/>
        <v>100</v>
      </c>
      <c r="F22" s="14">
        <f t="shared" si="5"/>
        <v>0</v>
      </c>
      <c r="G22" s="20" t="b">
        <f>$D$27&gt;=$C$27</f>
        <v>1</v>
      </c>
    </row>
    <row r="23" spans="1:7" x14ac:dyDescent="0.25">
      <c r="A23" s="5"/>
      <c r="B23" s="6" t="s">
        <v>27</v>
      </c>
      <c r="C23" s="7">
        <v>0</v>
      </c>
      <c r="D23" s="6">
        <v>150</v>
      </c>
      <c r="E23" s="10">
        <v>200</v>
      </c>
      <c r="F23" s="16">
        <v>0</v>
      </c>
      <c r="G23" s="20" t="b">
        <f>$D$30&lt;=$E$30</f>
        <v>1</v>
      </c>
    </row>
    <row r="24" spans="1:7" x14ac:dyDescent="0.25">
      <c r="A24" s="5"/>
      <c r="B24" s="7" t="s">
        <v>26</v>
      </c>
      <c r="C24" s="7">
        <f>C16</f>
        <v>0</v>
      </c>
      <c r="D24" s="7">
        <f t="shared" ref="D24:F24" si="6">D16</f>
        <v>0</v>
      </c>
      <c r="E24" s="7">
        <f t="shared" si="6"/>
        <v>0</v>
      </c>
      <c r="F24" s="14">
        <f t="shared" si="6"/>
        <v>0</v>
      </c>
      <c r="G24" s="20" t="b">
        <f>$D$32&lt;=$E$32</f>
        <v>1</v>
      </c>
    </row>
    <row r="25" spans="1:7" x14ac:dyDescent="0.25">
      <c r="A25" s="5"/>
      <c r="B25" s="6" t="s">
        <v>30</v>
      </c>
      <c r="C25" s="7">
        <v>0</v>
      </c>
      <c r="D25" s="6">
        <v>150</v>
      </c>
      <c r="E25" s="10">
        <v>150</v>
      </c>
      <c r="F25" s="16">
        <v>0</v>
      </c>
      <c r="G25" s="20" t="b">
        <f>$D$5&lt;=$E$5</f>
        <v>1</v>
      </c>
    </row>
    <row r="26" spans="1:7" x14ac:dyDescent="0.25">
      <c r="A26" s="5"/>
      <c r="B26" s="7" t="s">
        <v>29</v>
      </c>
      <c r="C26" s="7">
        <f>C32</f>
        <v>0</v>
      </c>
      <c r="D26" s="7">
        <f t="shared" ref="D26:F26" si="7">D32</f>
        <v>0</v>
      </c>
      <c r="E26" s="7">
        <f t="shared" si="7"/>
        <v>0</v>
      </c>
      <c r="F26" s="14">
        <f t="shared" si="7"/>
        <v>0</v>
      </c>
      <c r="G26" s="20" t="b">
        <f>$D$7&lt;=$E$7</f>
        <v>1</v>
      </c>
    </row>
    <row r="27" spans="1:7" x14ac:dyDescent="0.25">
      <c r="A27" s="5" t="s">
        <v>3</v>
      </c>
      <c r="B27" s="6" t="s">
        <v>12</v>
      </c>
      <c r="C27" s="4">
        <v>0</v>
      </c>
      <c r="D27" s="6">
        <v>350</v>
      </c>
      <c r="E27" s="4">
        <v>2000</v>
      </c>
      <c r="F27" s="12">
        <v>50</v>
      </c>
      <c r="G27" s="20" t="b">
        <f>$D$9&lt;=$E$9</f>
        <v>1</v>
      </c>
    </row>
    <row r="28" spans="1:7" x14ac:dyDescent="0.25">
      <c r="A28" s="5"/>
      <c r="B28" s="4" t="s">
        <v>13</v>
      </c>
      <c r="C28" s="9"/>
      <c r="D28" s="4">
        <v>1000</v>
      </c>
      <c r="E28" s="9"/>
      <c r="F28" s="13"/>
      <c r="G28" s="20" t="b">
        <f>PBC=0</f>
        <v>1</v>
      </c>
    </row>
    <row r="29" spans="1:7" x14ac:dyDescent="0.25">
      <c r="A29" s="5"/>
      <c r="B29" s="7" t="s">
        <v>20</v>
      </c>
      <c r="C29" s="9"/>
      <c r="D29" s="7">
        <f>D27-D28</f>
        <v>-650</v>
      </c>
      <c r="E29" s="9"/>
      <c r="F29" s="13"/>
      <c r="G29" s="20" t="b">
        <f>TA=$D$4</f>
        <v>1</v>
      </c>
    </row>
    <row r="30" spans="1:7" x14ac:dyDescent="0.25">
      <c r="A30" s="5"/>
      <c r="B30" s="6" t="s">
        <v>32</v>
      </c>
      <c r="C30" s="7">
        <v>0</v>
      </c>
      <c r="D30" s="6">
        <v>0</v>
      </c>
      <c r="E30" s="10">
        <v>500</v>
      </c>
      <c r="F30" s="16">
        <v>0</v>
      </c>
      <c r="G30" s="20" t="b">
        <f>TB=$D$13</f>
        <v>1</v>
      </c>
    </row>
    <row r="31" spans="1:7" x14ac:dyDescent="0.25">
      <c r="A31" s="5"/>
      <c r="B31" s="7" t="s">
        <v>31</v>
      </c>
      <c r="C31" s="7">
        <f>C9</f>
        <v>0</v>
      </c>
      <c r="D31" s="7">
        <f t="shared" ref="D31:F31" si="8">D9</f>
        <v>500</v>
      </c>
      <c r="E31" s="7">
        <f t="shared" si="8"/>
        <v>500</v>
      </c>
      <c r="F31" s="14">
        <f t="shared" si="8"/>
        <v>0</v>
      </c>
      <c r="G31" s="20" t="b">
        <f>TC=$D$20</f>
        <v>1</v>
      </c>
    </row>
    <row r="32" spans="1:7" x14ac:dyDescent="0.25">
      <c r="A32" s="5"/>
      <c r="B32" s="6" t="s">
        <v>34</v>
      </c>
      <c r="C32" s="7">
        <v>0</v>
      </c>
      <c r="D32" s="6">
        <v>0</v>
      </c>
      <c r="E32" s="10">
        <v>0</v>
      </c>
      <c r="F32" s="16">
        <v>0</v>
      </c>
      <c r="G32" s="20" t="b">
        <f>TD=$D$29</f>
        <v>1</v>
      </c>
    </row>
    <row r="33" spans="1:7" x14ac:dyDescent="0.25">
      <c r="A33" s="5"/>
      <c r="B33" s="7" t="s">
        <v>33</v>
      </c>
      <c r="C33" s="7">
        <f>C25</f>
        <v>0</v>
      </c>
      <c r="D33" s="7">
        <f t="shared" ref="D33:F33" si="9">D25</f>
        <v>150</v>
      </c>
      <c r="E33" s="7">
        <f t="shared" si="9"/>
        <v>150</v>
      </c>
      <c r="F33" s="14">
        <f t="shared" si="9"/>
        <v>0</v>
      </c>
      <c r="G33" s="20">
        <f>{32767,32767,0.000001,0.01,TRUE,FALSE,FALSE,1,2,1,0.0001,TRUE}</f>
        <v>32767</v>
      </c>
    </row>
    <row r="34" spans="1:7" x14ac:dyDescent="0.25">
      <c r="D34" s="2"/>
      <c r="G34" s="20">
        <f>{0,0,2,100,0,FALSE,FALSE,0.075,0,0,FALSE,30}</f>
        <v>0</v>
      </c>
    </row>
  </sheetData>
  <mergeCells count="4">
    <mergeCell ref="A11:A17"/>
    <mergeCell ref="A18:A26"/>
    <mergeCell ref="A27:A33"/>
    <mergeCell ref="A2:A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H1" sqref="H1"/>
    </sheetView>
  </sheetViews>
  <sheetFormatPr defaultRowHeight="15" x14ac:dyDescent="0.25"/>
  <cols>
    <col min="1" max="5" width="9.140625" style="1"/>
    <col min="6" max="6" width="9.140625" style="15"/>
    <col min="7" max="7" width="10" style="1" bestFit="1" customWidth="1"/>
    <col min="8" max="16384" width="9.140625" style="1"/>
  </cols>
  <sheetData>
    <row r="1" spans="1:12" x14ac:dyDescent="0.25">
      <c r="A1" s="8" t="s">
        <v>14</v>
      </c>
      <c r="B1" s="8" t="s">
        <v>15</v>
      </c>
      <c r="C1" s="8" t="s">
        <v>5</v>
      </c>
      <c r="D1" s="8" t="s">
        <v>16</v>
      </c>
      <c r="E1" s="8" t="s">
        <v>6</v>
      </c>
      <c r="F1" s="11" t="s">
        <v>35</v>
      </c>
      <c r="G1" s="8" t="s">
        <v>42</v>
      </c>
    </row>
    <row r="2" spans="1:12" x14ac:dyDescent="0.25">
      <c r="A2" s="5" t="s">
        <v>0</v>
      </c>
      <c r="B2" s="6" t="s">
        <v>4</v>
      </c>
      <c r="C2" s="4">
        <v>0</v>
      </c>
      <c r="D2" s="6">
        <v>1300</v>
      </c>
      <c r="E2" s="4">
        <v>1500</v>
      </c>
      <c r="F2" s="12">
        <v>40</v>
      </c>
      <c r="G2" s="17">
        <f>D2*F2+D5*F5+D7*F7+D9*F9+D11*F11+D14*F14+D16*F16+D18*F18+D21*F21+D23*F23+D25*F25+D27*F27+D30*F30+D32*F32</f>
        <v>98000</v>
      </c>
    </row>
    <row r="3" spans="1:12" x14ac:dyDescent="0.25">
      <c r="A3" s="5"/>
      <c r="B3" s="4" t="s">
        <v>7</v>
      </c>
      <c r="C3" s="9"/>
      <c r="D3" s="4">
        <v>1000</v>
      </c>
      <c r="E3" s="9"/>
      <c r="F3" s="13"/>
      <c r="G3" s="3">
        <f>$D$4+$D$13+$D$20+$D$29</f>
        <v>0</v>
      </c>
    </row>
    <row r="4" spans="1:12" x14ac:dyDescent="0.25">
      <c r="A4" s="5"/>
      <c r="B4" s="7" t="s">
        <v>17</v>
      </c>
      <c r="C4" s="9"/>
      <c r="D4" s="7">
        <f>D2-D3</f>
        <v>300</v>
      </c>
      <c r="E4" s="9"/>
      <c r="F4" s="13"/>
      <c r="G4" s="3">
        <f>D5-D6+D7-D8+D9-D10</f>
        <v>300</v>
      </c>
    </row>
    <row r="5" spans="1:12" x14ac:dyDescent="0.25">
      <c r="A5" s="5"/>
      <c r="B5" s="6" t="s">
        <v>37</v>
      </c>
      <c r="C5" s="7">
        <v>0</v>
      </c>
      <c r="D5" s="6">
        <v>0</v>
      </c>
      <c r="E5" s="10">
        <v>200</v>
      </c>
      <c r="F5" s="16">
        <v>0</v>
      </c>
      <c r="G5" s="3">
        <f>D14-D15+D16-D17</f>
        <v>200</v>
      </c>
    </row>
    <row r="6" spans="1:12" x14ac:dyDescent="0.25">
      <c r="A6" s="5"/>
      <c r="B6" s="7" t="s">
        <v>36</v>
      </c>
      <c r="C6" s="7">
        <f>C14</f>
        <v>0</v>
      </c>
      <c r="D6" s="7">
        <f t="shared" ref="D6:F6" si="0">D14</f>
        <v>200</v>
      </c>
      <c r="E6" s="7">
        <f t="shared" si="0"/>
        <v>300</v>
      </c>
      <c r="F6" s="14">
        <f t="shared" si="0"/>
        <v>0</v>
      </c>
      <c r="G6" s="3">
        <f>D21-D22+D23-D24+D25-D26</f>
        <v>400</v>
      </c>
    </row>
    <row r="7" spans="1:12" ht="15.75" x14ac:dyDescent="0.25">
      <c r="A7" s="5"/>
      <c r="B7" s="6" t="s">
        <v>39</v>
      </c>
      <c r="C7" s="7">
        <v>0</v>
      </c>
      <c r="D7" s="6">
        <v>0</v>
      </c>
      <c r="E7" s="10">
        <v>100</v>
      </c>
      <c r="F7" s="16">
        <v>0</v>
      </c>
      <c r="G7" s="18">
        <f>D30-D31+D32-D33</f>
        <v>-900</v>
      </c>
      <c r="J7" s="21"/>
      <c r="K7" s="21"/>
      <c r="L7" s="21"/>
    </row>
    <row r="8" spans="1:12" x14ac:dyDescent="0.25">
      <c r="A8" s="5"/>
      <c r="B8" s="7" t="s">
        <v>38</v>
      </c>
      <c r="C8" s="7">
        <f>C21</f>
        <v>0</v>
      </c>
      <c r="D8" s="7">
        <f t="shared" ref="D8:F8" si="1">D21</f>
        <v>0</v>
      </c>
      <c r="E8" s="7">
        <f t="shared" si="1"/>
        <v>100</v>
      </c>
      <c r="F8" s="14">
        <f t="shared" si="1"/>
        <v>0</v>
      </c>
      <c r="G8" s="19">
        <f>MIN($G$2)</f>
        <v>98000</v>
      </c>
    </row>
    <row r="9" spans="1:12" x14ac:dyDescent="0.25">
      <c r="A9" s="5"/>
      <c r="B9" s="6" t="s">
        <v>41</v>
      </c>
      <c r="C9" s="7">
        <v>0</v>
      </c>
      <c r="D9" s="6">
        <v>500</v>
      </c>
      <c r="E9" s="10">
        <v>500</v>
      </c>
      <c r="F9" s="16">
        <v>0</v>
      </c>
      <c r="G9" s="20">
        <f>COUNT($D$2,$D$5,$D$7,$D$9,$D$11,$D$14,$D$16,$D$18,$D$21,$D$23,$D$25,$D$27,$D$30,$D$32)</f>
        <v>14</v>
      </c>
    </row>
    <row r="10" spans="1:12" x14ac:dyDescent="0.25">
      <c r="A10" s="5"/>
      <c r="B10" s="7" t="s">
        <v>40</v>
      </c>
      <c r="C10" s="7">
        <f>C30</f>
        <v>0</v>
      </c>
      <c r="D10" s="7">
        <f t="shared" ref="D10:F10" si="2">D30</f>
        <v>0</v>
      </c>
      <c r="E10" s="7">
        <f t="shared" si="2"/>
        <v>500</v>
      </c>
      <c r="F10" s="14">
        <f t="shared" si="2"/>
        <v>0</v>
      </c>
      <c r="G10" s="20" t="b">
        <f>$D$11&lt;=$E$11</f>
        <v>1</v>
      </c>
    </row>
    <row r="11" spans="1:12" x14ac:dyDescent="0.25">
      <c r="A11" s="5" t="s">
        <v>1</v>
      </c>
      <c r="B11" s="6" t="s">
        <v>8</v>
      </c>
      <c r="C11" s="4">
        <v>0</v>
      </c>
      <c r="D11" s="6">
        <v>700</v>
      </c>
      <c r="E11" s="4">
        <v>700</v>
      </c>
      <c r="F11" s="12">
        <v>30</v>
      </c>
      <c r="G11" s="20" t="b">
        <f>$D$11&gt;=$C$11</f>
        <v>1</v>
      </c>
    </row>
    <row r="12" spans="1:12" x14ac:dyDescent="0.25">
      <c r="A12" s="5"/>
      <c r="B12" s="4" t="s">
        <v>9</v>
      </c>
      <c r="C12" s="9"/>
      <c r="D12" s="4">
        <v>500</v>
      </c>
      <c r="E12" s="9"/>
      <c r="F12" s="13"/>
      <c r="G12" s="20" t="b">
        <f>$D$14&lt;=$E$14</f>
        <v>1</v>
      </c>
    </row>
    <row r="13" spans="1:12" x14ac:dyDescent="0.25">
      <c r="A13" s="5"/>
      <c r="B13" s="7" t="s">
        <v>18</v>
      </c>
      <c r="C13" s="9"/>
      <c r="D13" s="7">
        <f>D11-D12</f>
        <v>200</v>
      </c>
      <c r="E13" s="9"/>
      <c r="F13" s="13"/>
      <c r="G13" s="20" t="b">
        <f>$D$16&lt;=$E$16</f>
        <v>1</v>
      </c>
    </row>
    <row r="14" spans="1:12" x14ac:dyDescent="0.25">
      <c r="A14" s="5"/>
      <c r="B14" s="6" t="s">
        <v>22</v>
      </c>
      <c r="C14" s="7">
        <v>0</v>
      </c>
      <c r="D14" s="6">
        <v>200</v>
      </c>
      <c r="E14" s="10">
        <v>300</v>
      </c>
      <c r="F14" s="16">
        <v>0</v>
      </c>
      <c r="G14" s="20" t="b">
        <f>$D$18&lt;=$E$18</f>
        <v>1</v>
      </c>
    </row>
    <row r="15" spans="1:12" x14ac:dyDescent="0.25">
      <c r="A15" s="5"/>
      <c r="B15" s="7" t="s">
        <v>21</v>
      </c>
      <c r="C15" s="7">
        <f>C5</f>
        <v>0</v>
      </c>
      <c r="D15" s="7">
        <f t="shared" ref="D15:F15" si="3">D5</f>
        <v>0</v>
      </c>
      <c r="E15" s="7">
        <f t="shared" si="3"/>
        <v>200</v>
      </c>
      <c r="F15" s="14">
        <f t="shared" si="3"/>
        <v>0</v>
      </c>
      <c r="G15" s="20" t="b">
        <f>$D$18&gt;=$C$18</f>
        <v>1</v>
      </c>
    </row>
    <row r="16" spans="1:12" x14ac:dyDescent="0.25">
      <c r="A16" s="5"/>
      <c r="B16" s="6" t="s">
        <v>23</v>
      </c>
      <c r="C16" s="7">
        <v>0</v>
      </c>
      <c r="D16" s="6">
        <v>0</v>
      </c>
      <c r="E16" s="10">
        <v>0</v>
      </c>
      <c r="F16" s="16">
        <v>0</v>
      </c>
      <c r="G16" s="20" t="b">
        <f>$D$2&lt;=$E$2</f>
        <v>1</v>
      </c>
    </row>
    <row r="17" spans="1:7" x14ac:dyDescent="0.25">
      <c r="A17" s="5"/>
      <c r="B17" s="7" t="s">
        <v>28</v>
      </c>
      <c r="C17" s="7">
        <f>C23</f>
        <v>0</v>
      </c>
      <c r="D17" s="7">
        <f t="shared" ref="D17:F17" si="4">D23</f>
        <v>0</v>
      </c>
      <c r="E17" s="7">
        <f t="shared" si="4"/>
        <v>200</v>
      </c>
      <c r="F17" s="14">
        <f t="shared" si="4"/>
        <v>0</v>
      </c>
      <c r="G17" s="20" t="b">
        <f>$D$2&gt;=$C$2</f>
        <v>1</v>
      </c>
    </row>
    <row r="18" spans="1:7" x14ac:dyDescent="0.25">
      <c r="A18" s="5" t="s">
        <v>2</v>
      </c>
      <c r="B18" s="6" t="s">
        <v>10</v>
      </c>
      <c r="C18" s="4">
        <v>0</v>
      </c>
      <c r="D18" s="6">
        <v>1000</v>
      </c>
      <c r="E18" s="4">
        <v>1000</v>
      </c>
      <c r="F18" s="12">
        <v>20</v>
      </c>
      <c r="G18" s="20" t="b">
        <f>$D$21&lt;=$E$21</f>
        <v>1</v>
      </c>
    </row>
    <row r="19" spans="1:7" x14ac:dyDescent="0.25">
      <c r="A19" s="5"/>
      <c r="B19" s="4" t="s">
        <v>11</v>
      </c>
      <c r="C19" s="9"/>
      <c r="D19" s="4">
        <v>600</v>
      </c>
      <c r="E19" s="9"/>
      <c r="F19" s="13"/>
      <c r="G19" s="20" t="b">
        <f>$D$23&lt;=$E$23</f>
        <v>1</v>
      </c>
    </row>
    <row r="20" spans="1:7" x14ac:dyDescent="0.25">
      <c r="A20" s="5"/>
      <c r="B20" s="7" t="s">
        <v>19</v>
      </c>
      <c r="C20" s="9"/>
      <c r="D20" s="7">
        <f>D18-D19</f>
        <v>400</v>
      </c>
      <c r="E20" s="9"/>
      <c r="F20" s="13"/>
      <c r="G20" s="20" t="b">
        <f>$D$25&lt;=$E$25</f>
        <v>1</v>
      </c>
    </row>
    <row r="21" spans="1:7" x14ac:dyDescent="0.25">
      <c r="A21" s="5"/>
      <c r="B21" s="6" t="s">
        <v>24</v>
      </c>
      <c r="C21" s="7">
        <v>0</v>
      </c>
      <c r="D21" s="6">
        <v>0</v>
      </c>
      <c r="E21" s="10">
        <v>100</v>
      </c>
      <c r="F21" s="16">
        <v>0</v>
      </c>
      <c r="G21" s="20" t="b">
        <f>$D$27&lt;=$E$27</f>
        <v>1</v>
      </c>
    </row>
    <row r="22" spans="1:7" x14ac:dyDescent="0.25">
      <c r="A22" s="5"/>
      <c r="B22" s="7" t="s">
        <v>25</v>
      </c>
      <c r="C22" s="7">
        <f>C7</f>
        <v>0</v>
      </c>
      <c r="D22" s="7">
        <f t="shared" ref="D22:F22" si="5">D7</f>
        <v>0</v>
      </c>
      <c r="E22" s="7">
        <f t="shared" si="5"/>
        <v>100</v>
      </c>
      <c r="F22" s="14">
        <f t="shared" si="5"/>
        <v>0</v>
      </c>
      <c r="G22" s="20" t="b">
        <f>$D$27&gt;=$C$27</f>
        <v>1</v>
      </c>
    </row>
    <row r="23" spans="1:7" x14ac:dyDescent="0.25">
      <c r="A23" s="5"/>
      <c r="B23" s="6" t="s">
        <v>27</v>
      </c>
      <c r="C23" s="7">
        <v>0</v>
      </c>
      <c r="D23" s="6">
        <v>0</v>
      </c>
      <c r="E23" s="10">
        <v>200</v>
      </c>
      <c r="F23" s="16">
        <v>0</v>
      </c>
      <c r="G23" s="20" t="b">
        <f>$D$30&lt;=$E$30</f>
        <v>1</v>
      </c>
    </row>
    <row r="24" spans="1:7" x14ac:dyDescent="0.25">
      <c r="A24" s="5"/>
      <c r="B24" s="7" t="s">
        <v>26</v>
      </c>
      <c r="C24" s="7">
        <f>C16</f>
        <v>0</v>
      </c>
      <c r="D24" s="7">
        <f t="shared" ref="D24:F24" si="6">D16</f>
        <v>0</v>
      </c>
      <c r="E24" s="7">
        <f t="shared" si="6"/>
        <v>0</v>
      </c>
      <c r="F24" s="14">
        <f t="shared" si="6"/>
        <v>0</v>
      </c>
      <c r="G24" s="20" t="b">
        <f>$D$32&lt;=$E$32</f>
        <v>1</v>
      </c>
    </row>
    <row r="25" spans="1:7" x14ac:dyDescent="0.25">
      <c r="A25" s="5"/>
      <c r="B25" s="6" t="s">
        <v>30</v>
      </c>
      <c r="C25" s="7">
        <v>0</v>
      </c>
      <c r="D25" s="6">
        <v>400</v>
      </c>
      <c r="E25" s="22">
        <v>400</v>
      </c>
      <c r="F25" s="16">
        <v>0</v>
      </c>
      <c r="G25" s="20" t="b">
        <f>$D$5&lt;=$E$5</f>
        <v>1</v>
      </c>
    </row>
    <row r="26" spans="1:7" x14ac:dyDescent="0.25">
      <c r="A26" s="5"/>
      <c r="B26" s="7" t="s">
        <v>29</v>
      </c>
      <c r="C26" s="7">
        <f>C32</f>
        <v>0</v>
      </c>
      <c r="D26" s="7">
        <f t="shared" ref="D26:F26" si="7">D32</f>
        <v>0</v>
      </c>
      <c r="E26" s="7">
        <f t="shared" si="7"/>
        <v>0</v>
      </c>
      <c r="F26" s="14">
        <f t="shared" si="7"/>
        <v>0</v>
      </c>
      <c r="G26" s="20" t="b">
        <f>$D$7&lt;=$E$7</f>
        <v>1</v>
      </c>
    </row>
    <row r="27" spans="1:7" x14ac:dyDescent="0.25">
      <c r="A27" s="5" t="s">
        <v>3</v>
      </c>
      <c r="B27" s="6" t="s">
        <v>12</v>
      </c>
      <c r="C27" s="4">
        <v>0</v>
      </c>
      <c r="D27" s="6">
        <v>100</v>
      </c>
      <c r="E27" s="4">
        <v>2000</v>
      </c>
      <c r="F27" s="12">
        <v>50</v>
      </c>
      <c r="G27" s="20" t="b">
        <f>$D$9&lt;=$E$9</f>
        <v>1</v>
      </c>
    </row>
    <row r="28" spans="1:7" x14ac:dyDescent="0.25">
      <c r="A28" s="5"/>
      <c r="B28" s="4" t="s">
        <v>13</v>
      </c>
      <c r="C28" s="9"/>
      <c r="D28" s="4">
        <v>1000</v>
      </c>
      <c r="E28" s="9"/>
      <c r="F28" s="13"/>
      <c r="G28" s="20" t="b">
        <f>PBC=0</f>
        <v>1</v>
      </c>
    </row>
    <row r="29" spans="1:7" x14ac:dyDescent="0.25">
      <c r="A29" s="5"/>
      <c r="B29" s="7" t="s">
        <v>20</v>
      </c>
      <c r="C29" s="9"/>
      <c r="D29" s="7">
        <f>D27-D28</f>
        <v>-900</v>
      </c>
      <c r="E29" s="9"/>
      <c r="F29" s="13"/>
      <c r="G29" s="20" t="b">
        <f>TA=$D$4</f>
        <v>1</v>
      </c>
    </row>
    <row r="30" spans="1:7" x14ac:dyDescent="0.25">
      <c r="A30" s="5"/>
      <c r="B30" s="6" t="s">
        <v>32</v>
      </c>
      <c r="C30" s="7">
        <v>0</v>
      </c>
      <c r="D30" s="6">
        <v>0</v>
      </c>
      <c r="E30" s="10">
        <v>500</v>
      </c>
      <c r="F30" s="16">
        <v>0</v>
      </c>
      <c r="G30" s="20" t="b">
        <f>TB=$D$13</f>
        <v>1</v>
      </c>
    </row>
    <row r="31" spans="1:7" x14ac:dyDescent="0.25">
      <c r="A31" s="5"/>
      <c r="B31" s="7" t="s">
        <v>31</v>
      </c>
      <c r="C31" s="7">
        <f>C9</f>
        <v>0</v>
      </c>
      <c r="D31" s="7">
        <f t="shared" ref="D31:F31" si="8">D9</f>
        <v>500</v>
      </c>
      <c r="E31" s="7">
        <f t="shared" si="8"/>
        <v>500</v>
      </c>
      <c r="F31" s="14">
        <f t="shared" si="8"/>
        <v>0</v>
      </c>
      <c r="G31" s="20" t="b">
        <f>TC=$D$20</f>
        <v>1</v>
      </c>
    </row>
    <row r="32" spans="1:7" x14ac:dyDescent="0.25">
      <c r="A32" s="5"/>
      <c r="B32" s="6" t="s">
        <v>34</v>
      </c>
      <c r="C32" s="7">
        <v>0</v>
      </c>
      <c r="D32" s="6">
        <v>0</v>
      </c>
      <c r="E32" s="10">
        <v>0</v>
      </c>
      <c r="F32" s="16">
        <v>0</v>
      </c>
      <c r="G32" s="20" t="b">
        <f>TD=$D$29</f>
        <v>1</v>
      </c>
    </row>
    <row r="33" spans="1:7" x14ac:dyDescent="0.25">
      <c r="A33" s="5"/>
      <c r="B33" s="7" t="s">
        <v>33</v>
      </c>
      <c r="C33" s="7">
        <f>C25</f>
        <v>0</v>
      </c>
      <c r="D33" s="7">
        <f t="shared" ref="D33:F33" si="9">D25</f>
        <v>400</v>
      </c>
      <c r="E33" s="7">
        <f t="shared" si="9"/>
        <v>400</v>
      </c>
      <c r="F33" s="14">
        <f t="shared" si="9"/>
        <v>0</v>
      </c>
      <c r="G33" s="20">
        <f>{32767,32767,0.000001,0.01,TRUE,FALSE,FALSE,1,2,1,0.0001,TRUE}</f>
        <v>32767</v>
      </c>
    </row>
    <row r="34" spans="1:7" x14ac:dyDescent="0.25">
      <c r="D34" s="2"/>
      <c r="G34" s="20">
        <f>{0,0,2,100,0,FALSE,FALSE,0.075,0,0,FALSE,30}</f>
        <v>0</v>
      </c>
    </row>
  </sheetData>
  <mergeCells count="4">
    <mergeCell ref="A2:A10"/>
    <mergeCell ref="A11:A17"/>
    <mergeCell ref="A18:A26"/>
    <mergeCell ref="A27:A3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H1" sqref="H1"/>
    </sheetView>
  </sheetViews>
  <sheetFormatPr defaultRowHeight="15" x14ac:dyDescent="0.25"/>
  <cols>
    <col min="1" max="5" width="9.140625" style="1"/>
    <col min="6" max="6" width="9.140625" style="15"/>
    <col min="7" max="7" width="10" style="1" bestFit="1" customWidth="1"/>
    <col min="8" max="16384" width="9.140625" style="1"/>
  </cols>
  <sheetData>
    <row r="1" spans="1:12" x14ac:dyDescent="0.25">
      <c r="A1" s="8" t="s">
        <v>14</v>
      </c>
      <c r="B1" s="8" t="s">
        <v>15</v>
      </c>
      <c r="C1" s="8" t="s">
        <v>5</v>
      </c>
      <c r="D1" s="8" t="s">
        <v>16</v>
      </c>
      <c r="E1" s="8" t="s">
        <v>6</v>
      </c>
      <c r="F1" s="11" t="s">
        <v>35</v>
      </c>
      <c r="G1" s="8" t="s">
        <v>42</v>
      </c>
    </row>
    <row r="2" spans="1:12" x14ac:dyDescent="0.25">
      <c r="A2" s="5" t="s">
        <v>0</v>
      </c>
      <c r="B2" s="6" t="s">
        <v>4</v>
      </c>
      <c r="C2" s="4">
        <v>0</v>
      </c>
      <c r="D2" s="6">
        <v>1350</v>
      </c>
      <c r="E2" s="4">
        <v>1500</v>
      </c>
      <c r="F2" s="12">
        <v>40</v>
      </c>
      <c r="G2" s="17">
        <f>D2*F2+D5*F5+D7*F7+D9*F9+D11*F11+D14*F14+D16*F16+D18*F18+D21*F21+D23*F23+D25*F25+D27*F27+D30*F30+D32*F32</f>
        <v>97500</v>
      </c>
    </row>
    <row r="3" spans="1:12" x14ac:dyDescent="0.25">
      <c r="A3" s="5"/>
      <c r="B3" s="4" t="s">
        <v>7</v>
      </c>
      <c r="C3" s="9"/>
      <c r="D3" s="4">
        <v>1000</v>
      </c>
      <c r="E3" s="9"/>
      <c r="F3" s="13"/>
      <c r="G3" s="3">
        <f>$D$4+$D$13+$D$20+$D$29</f>
        <v>0</v>
      </c>
    </row>
    <row r="4" spans="1:12" x14ac:dyDescent="0.25">
      <c r="A4" s="5"/>
      <c r="B4" s="7" t="s">
        <v>17</v>
      </c>
      <c r="C4" s="9"/>
      <c r="D4" s="7">
        <f>D2-D3</f>
        <v>350</v>
      </c>
      <c r="E4" s="9"/>
      <c r="F4" s="13"/>
      <c r="G4" s="3">
        <f>D5-D6+D7-D8+D9-D10</f>
        <v>350</v>
      </c>
    </row>
    <row r="5" spans="1:12" x14ac:dyDescent="0.25">
      <c r="A5" s="5"/>
      <c r="B5" s="6" t="s">
        <v>37</v>
      </c>
      <c r="C5" s="7">
        <v>0</v>
      </c>
      <c r="D5" s="6">
        <v>0</v>
      </c>
      <c r="E5" s="10">
        <v>200</v>
      </c>
      <c r="F5" s="16">
        <v>0</v>
      </c>
      <c r="G5" s="3">
        <f>D14-D15+D16-D17</f>
        <v>200</v>
      </c>
    </row>
    <row r="6" spans="1:12" x14ac:dyDescent="0.25">
      <c r="A6" s="5"/>
      <c r="B6" s="7" t="s">
        <v>36</v>
      </c>
      <c r="C6" s="7">
        <f>C14</f>
        <v>0</v>
      </c>
      <c r="D6" s="7">
        <f t="shared" ref="D6:F6" si="0">D14</f>
        <v>200</v>
      </c>
      <c r="E6" s="7">
        <f t="shared" si="0"/>
        <v>300</v>
      </c>
      <c r="F6" s="14">
        <f t="shared" si="0"/>
        <v>0</v>
      </c>
      <c r="G6" s="3">
        <f>D21-D22+D23-D24+D25-D26</f>
        <v>400</v>
      </c>
    </row>
    <row r="7" spans="1:12" ht="15.75" x14ac:dyDescent="0.25">
      <c r="A7" s="5"/>
      <c r="B7" s="6" t="s">
        <v>39</v>
      </c>
      <c r="C7" s="7">
        <v>0</v>
      </c>
      <c r="D7" s="6">
        <v>50</v>
      </c>
      <c r="E7" s="10">
        <v>100</v>
      </c>
      <c r="F7" s="16">
        <v>0</v>
      </c>
      <c r="G7" s="18">
        <f>D30-D31+D32-D33</f>
        <v>-950</v>
      </c>
      <c r="J7" s="21"/>
      <c r="K7" s="21"/>
      <c r="L7" s="21"/>
    </row>
    <row r="8" spans="1:12" x14ac:dyDescent="0.25">
      <c r="A8" s="5"/>
      <c r="B8" s="7" t="s">
        <v>38</v>
      </c>
      <c r="C8" s="7">
        <f>C21</f>
        <v>0</v>
      </c>
      <c r="D8" s="7">
        <f t="shared" ref="D8:F8" si="1">D21</f>
        <v>0</v>
      </c>
      <c r="E8" s="7">
        <f t="shared" si="1"/>
        <v>100</v>
      </c>
      <c r="F8" s="14">
        <f t="shared" si="1"/>
        <v>0</v>
      </c>
      <c r="G8" s="19">
        <f>MIN($G$2)</f>
        <v>97500</v>
      </c>
    </row>
    <row r="9" spans="1:12" x14ac:dyDescent="0.25">
      <c r="A9" s="5"/>
      <c r="B9" s="6" t="s">
        <v>41</v>
      </c>
      <c r="C9" s="7">
        <v>0</v>
      </c>
      <c r="D9" s="6">
        <v>500</v>
      </c>
      <c r="E9" s="10">
        <v>500</v>
      </c>
      <c r="F9" s="16">
        <v>0</v>
      </c>
      <c r="G9" s="20">
        <f>COUNT($D$2,$D$5,$D$7,$D$9,$D$11,$D$14,$D$16,$D$18,$D$21,$D$23,$D$25,$D$27,$D$30,$D$32)</f>
        <v>14</v>
      </c>
    </row>
    <row r="10" spans="1:12" x14ac:dyDescent="0.25">
      <c r="A10" s="5"/>
      <c r="B10" s="7" t="s">
        <v>40</v>
      </c>
      <c r="C10" s="7">
        <f>C30</f>
        <v>0</v>
      </c>
      <c r="D10" s="7">
        <f t="shared" ref="D10:F10" si="2">D30</f>
        <v>0</v>
      </c>
      <c r="E10" s="7">
        <f t="shared" si="2"/>
        <v>500</v>
      </c>
      <c r="F10" s="14">
        <f t="shared" si="2"/>
        <v>0</v>
      </c>
      <c r="G10" s="20" t="b">
        <f>$D$11&lt;=$E$11</f>
        <v>1</v>
      </c>
    </row>
    <row r="11" spans="1:12" x14ac:dyDescent="0.25">
      <c r="A11" s="5" t="s">
        <v>1</v>
      </c>
      <c r="B11" s="6" t="s">
        <v>8</v>
      </c>
      <c r="C11" s="4">
        <v>0</v>
      </c>
      <c r="D11" s="6">
        <v>700</v>
      </c>
      <c r="E11" s="4">
        <v>700</v>
      </c>
      <c r="F11" s="12">
        <v>30</v>
      </c>
      <c r="G11" s="20" t="b">
        <f>$D$11&gt;=$C$11</f>
        <v>1</v>
      </c>
    </row>
    <row r="12" spans="1:12" x14ac:dyDescent="0.25">
      <c r="A12" s="5"/>
      <c r="B12" s="4" t="s">
        <v>9</v>
      </c>
      <c r="C12" s="9"/>
      <c r="D12" s="4">
        <v>500</v>
      </c>
      <c r="E12" s="9"/>
      <c r="F12" s="13"/>
      <c r="G12" s="20" t="b">
        <f>$D$14&lt;=$E$14</f>
        <v>1</v>
      </c>
    </row>
    <row r="13" spans="1:12" x14ac:dyDescent="0.25">
      <c r="A13" s="5"/>
      <c r="B13" s="7" t="s">
        <v>18</v>
      </c>
      <c r="C13" s="9"/>
      <c r="D13" s="7">
        <f>D11-D12</f>
        <v>200</v>
      </c>
      <c r="E13" s="9"/>
      <c r="F13" s="13"/>
      <c r="G13" s="20" t="b">
        <f>$D$16&lt;=$E$16</f>
        <v>1</v>
      </c>
    </row>
    <row r="14" spans="1:12" x14ac:dyDescent="0.25">
      <c r="A14" s="5"/>
      <c r="B14" s="6" t="s">
        <v>22</v>
      </c>
      <c r="C14" s="7">
        <v>0</v>
      </c>
      <c r="D14" s="6">
        <v>200</v>
      </c>
      <c r="E14" s="10">
        <v>300</v>
      </c>
      <c r="F14" s="16">
        <v>0</v>
      </c>
      <c r="G14" s="20" t="b">
        <f>$D$18&lt;=$E$18</f>
        <v>1</v>
      </c>
    </row>
    <row r="15" spans="1:12" x14ac:dyDescent="0.25">
      <c r="A15" s="5"/>
      <c r="B15" s="7" t="s">
        <v>21</v>
      </c>
      <c r="C15" s="7">
        <f>C5</f>
        <v>0</v>
      </c>
      <c r="D15" s="7">
        <f t="shared" ref="D15:F15" si="3">D5</f>
        <v>0</v>
      </c>
      <c r="E15" s="7">
        <f t="shared" si="3"/>
        <v>200</v>
      </c>
      <c r="F15" s="14">
        <f t="shared" si="3"/>
        <v>0</v>
      </c>
      <c r="G15" s="20" t="b">
        <f>$D$18&gt;=$C$18</f>
        <v>1</v>
      </c>
    </row>
    <row r="16" spans="1:12" x14ac:dyDescent="0.25">
      <c r="A16" s="5"/>
      <c r="B16" s="6" t="s">
        <v>23</v>
      </c>
      <c r="C16" s="7">
        <v>0</v>
      </c>
      <c r="D16" s="6">
        <v>0</v>
      </c>
      <c r="E16" s="10">
        <v>0</v>
      </c>
      <c r="F16" s="16">
        <v>0</v>
      </c>
      <c r="G16" s="20" t="b">
        <f>$D$2&lt;=$E$2</f>
        <v>1</v>
      </c>
    </row>
    <row r="17" spans="1:7" x14ac:dyDescent="0.25">
      <c r="A17" s="5"/>
      <c r="B17" s="7" t="s">
        <v>28</v>
      </c>
      <c r="C17" s="7">
        <f>C23</f>
        <v>0</v>
      </c>
      <c r="D17" s="7">
        <f t="shared" ref="D17:F17" si="4">D23</f>
        <v>0</v>
      </c>
      <c r="E17" s="7">
        <f t="shared" si="4"/>
        <v>200</v>
      </c>
      <c r="F17" s="14">
        <f t="shared" si="4"/>
        <v>0</v>
      </c>
      <c r="G17" s="20" t="b">
        <f>$D$2&gt;=$C$2</f>
        <v>1</v>
      </c>
    </row>
    <row r="18" spans="1:7" x14ac:dyDescent="0.25">
      <c r="A18" s="5" t="s">
        <v>2</v>
      </c>
      <c r="B18" s="6" t="s">
        <v>10</v>
      </c>
      <c r="C18" s="4">
        <v>0</v>
      </c>
      <c r="D18" s="6">
        <v>1000</v>
      </c>
      <c r="E18" s="4">
        <v>1000</v>
      </c>
      <c r="F18" s="12">
        <v>20</v>
      </c>
      <c r="G18" s="20" t="b">
        <f>$D$21&lt;=$E$21</f>
        <v>1</v>
      </c>
    </row>
    <row r="19" spans="1:7" x14ac:dyDescent="0.25">
      <c r="A19" s="5"/>
      <c r="B19" s="4" t="s">
        <v>11</v>
      </c>
      <c r="C19" s="9"/>
      <c r="D19" s="4">
        <v>600</v>
      </c>
      <c r="E19" s="9"/>
      <c r="F19" s="13"/>
      <c r="G19" s="20" t="b">
        <f>$D$23&lt;=$E$23</f>
        <v>1</v>
      </c>
    </row>
    <row r="20" spans="1:7" x14ac:dyDescent="0.25">
      <c r="A20" s="5"/>
      <c r="B20" s="7" t="s">
        <v>19</v>
      </c>
      <c r="C20" s="9"/>
      <c r="D20" s="7">
        <f>D18-D19</f>
        <v>400</v>
      </c>
      <c r="E20" s="9"/>
      <c r="F20" s="13"/>
      <c r="G20" s="20" t="b">
        <f>$D$25&lt;=$E$25</f>
        <v>1</v>
      </c>
    </row>
    <row r="21" spans="1:7" x14ac:dyDescent="0.25">
      <c r="A21" s="5"/>
      <c r="B21" s="6" t="s">
        <v>24</v>
      </c>
      <c r="C21" s="7">
        <v>0</v>
      </c>
      <c r="D21" s="6">
        <v>0</v>
      </c>
      <c r="E21" s="10">
        <v>100</v>
      </c>
      <c r="F21" s="16">
        <v>0</v>
      </c>
      <c r="G21" s="20" t="b">
        <f>$D$27&lt;=$E$27</f>
        <v>1</v>
      </c>
    </row>
    <row r="22" spans="1:7" x14ac:dyDescent="0.25">
      <c r="A22" s="5"/>
      <c r="B22" s="7" t="s">
        <v>25</v>
      </c>
      <c r="C22" s="7">
        <f>C7</f>
        <v>0</v>
      </c>
      <c r="D22" s="7">
        <f t="shared" ref="D22:F22" si="5">D7</f>
        <v>50</v>
      </c>
      <c r="E22" s="7">
        <f t="shared" si="5"/>
        <v>100</v>
      </c>
      <c r="F22" s="14">
        <f t="shared" si="5"/>
        <v>0</v>
      </c>
      <c r="G22" s="20" t="b">
        <f>$D$27&gt;=$C$27</f>
        <v>1</v>
      </c>
    </row>
    <row r="23" spans="1:7" x14ac:dyDescent="0.25">
      <c r="A23" s="5"/>
      <c r="B23" s="6" t="s">
        <v>27</v>
      </c>
      <c r="C23" s="7">
        <v>0</v>
      </c>
      <c r="D23" s="6">
        <v>0</v>
      </c>
      <c r="E23" s="10">
        <v>200</v>
      </c>
      <c r="F23" s="16">
        <v>0</v>
      </c>
      <c r="G23" s="20" t="b">
        <f>$D$30&lt;=$E$30</f>
        <v>1</v>
      </c>
    </row>
    <row r="24" spans="1:7" x14ac:dyDescent="0.25">
      <c r="A24" s="5"/>
      <c r="B24" s="7" t="s">
        <v>26</v>
      </c>
      <c r="C24" s="7">
        <f>C16</f>
        <v>0</v>
      </c>
      <c r="D24" s="7">
        <f t="shared" ref="D24:F24" si="6">D16</f>
        <v>0</v>
      </c>
      <c r="E24" s="7">
        <f t="shared" si="6"/>
        <v>0</v>
      </c>
      <c r="F24" s="14">
        <f t="shared" si="6"/>
        <v>0</v>
      </c>
      <c r="G24" s="20" t="b">
        <f>$D$32&lt;=$E$32</f>
        <v>1</v>
      </c>
    </row>
    <row r="25" spans="1:7" x14ac:dyDescent="0.25">
      <c r="A25" s="5"/>
      <c r="B25" s="6" t="s">
        <v>30</v>
      </c>
      <c r="C25" s="7">
        <v>0</v>
      </c>
      <c r="D25" s="6">
        <v>450</v>
      </c>
      <c r="E25" s="22">
        <v>450</v>
      </c>
      <c r="F25" s="16">
        <v>0</v>
      </c>
      <c r="G25" s="20" t="b">
        <f>$D$5&lt;=$E$5</f>
        <v>1</v>
      </c>
    </row>
    <row r="26" spans="1:7" x14ac:dyDescent="0.25">
      <c r="A26" s="5"/>
      <c r="B26" s="7" t="s">
        <v>29</v>
      </c>
      <c r="C26" s="7">
        <f>C32</f>
        <v>0</v>
      </c>
      <c r="D26" s="7">
        <f t="shared" ref="D26:F26" si="7">D32</f>
        <v>0</v>
      </c>
      <c r="E26" s="7">
        <f t="shared" si="7"/>
        <v>0</v>
      </c>
      <c r="F26" s="14">
        <f t="shared" si="7"/>
        <v>0</v>
      </c>
      <c r="G26" s="20" t="b">
        <f>$D$7&lt;=$E$7</f>
        <v>1</v>
      </c>
    </row>
    <row r="27" spans="1:7" x14ac:dyDescent="0.25">
      <c r="A27" s="5" t="s">
        <v>3</v>
      </c>
      <c r="B27" s="6" t="s">
        <v>12</v>
      </c>
      <c r="C27" s="4">
        <v>0</v>
      </c>
      <c r="D27" s="6">
        <v>50</v>
      </c>
      <c r="E27" s="4">
        <v>2000</v>
      </c>
      <c r="F27" s="12">
        <v>50</v>
      </c>
      <c r="G27" s="20" t="b">
        <f>$D$9&lt;=$E$9</f>
        <v>1</v>
      </c>
    </row>
    <row r="28" spans="1:7" x14ac:dyDescent="0.25">
      <c r="A28" s="5"/>
      <c r="B28" s="4" t="s">
        <v>13</v>
      </c>
      <c r="C28" s="9"/>
      <c r="D28" s="4">
        <v>1000</v>
      </c>
      <c r="E28" s="9"/>
      <c r="F28" s="13"/>
      <c r="G28" s="20" t="b">
        <f>PBC=0</f>
        <v>1</v>
      </c>
    </row>
    <row r="29" spans="1:7" x14ac:dyDescent="0.25">
      <c r="A29" s="5"/>
      <c r="B29" s="7" t="s">
        <v>20</v>
      </c>
      <c r="C29" s="9"/>
      <c r="D29" s="7">
        <f>D27-D28</f>
        <v>-950</v>
      </c>
      <c r="E29" s="9"/>
      <c r="F29" s="13"/>
      <c r="G29" s="20" t="b">
        <f>TA=$D$4</f>
        <v>1</v>
      </c>
    </row>
    <row r="30" spans="1:7" x14ac:dyDescent="0.25">
      <c r="A30" s="5"/>
      <c r="B30" s="6" t="s">
        <v>32</v>
      </c>
      <c r="C30" s="7">
        <v>0</v>
      </c>
      <c r="D30" s="6">
        <v>0</v>
      </c>
      <c r="E30" s="10">
        <v>500</v>
      </c>
      <c r="F30" s="16">
        <v>0</v>
      </c>
      <c r="G30" s="20" t="b">
        <f>TB=$D$13</f>
        <v>1</v>
      </c>
    </row>
    <row r="31" spans="1:7" x14ac:dyDescent="0.25">
      <c r="A31" s="5"/>
      <c r="B31" s="7" t="s">
        <v>31</v>
      </c>
      <c r="C31" s="7">
        <f>C9</f>
        <v>0</v>
      </c>
      <c r="D31" s="7">
        <f t="shared" ref="D31:F31" si="8">D9</f>
        <v>500</v>
      </c>
      <c r="E31" s="7">
        <f t="shared" si="8"/>
        <v>500</v>
      </c>
      <c r="F31" s="14">
        <f t="shared" si="8"/>
        <v>0</v>
      </c>
      <c r="G31" s="20" t="b">
        <f>TC=$D$20</f>
        <v>1</v>
      </c>
    </row>
    <row r="32" spans="1:7" x14ac:dyDescent="0.25">
      <c r="A32" s="5"/>
      <c r="B32" s="6" t="s">
        <v>34</v>
      </c>
      <c r="C32" s="7">
        <v>0</v>
      </c>
      <c r="D32" s="6">
        <v>0</v>
      </c>
      <c r="E32" s="10">
        <v>0</v>
      </c>
      <c r="F32" s="16">
        <v>0</v>
      </c>
      <c r="G32" s="20" t="b">
        <f>TD=$D$29</f>
        <v>1</v>
      </c>
    </row>
    <row r="33" spans="1:7" x14ac:dyDescent="0.25">
      <c r="A33" s="5"/>
      <c r="B33" s="7" t="s">
        <v>33</v>
      </c>
      <c r="C33" s="7">
        <f>C25</f>
        <v>0</v>
      </c>
      <c r="D33" s="7">
        <f t="shared" ref="D33:F33" si="9">D25</f>
        <v>450</v>
      </c>
      <c r="E33" s="7">
        <f t="shared" si="9"/>
        <v>450</v>
      </c>
      <c r="F33" s="14">
        <f t="shared" si="9"/>
        <v>0</v>
      </c>
      <c r="G33" s="20">
        <f>{32767,32767,0.000001,0.01,TRUE,FALSE,FALSE,1,2,1,0.0001,TRUE}</f>
        <v>32767</v>
      </c>
    </row>
    <row r="34" spans="1:7" x14ac:dyDescent="0.25">
      <c r="D34" s="2"/>
      <c r="G34" s="20">
        <f>{0,0,2,100,0,FALSE,FALSE,0.075,0,0,FALSE,30}</f>
        <v>0</v>
      </c>
    </row>
  </sheetData>
  <mergeCells count="4">
    <mergeCell ref="A2:A10"/>
    <mergeCell ref="A11:A17"/>
    <mergeCell ref="A18:A26"/>
    <mergeCell ref="A27:A3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H1" sqref="H1"/>
    </sheetView>
  </sheetViews>
  <sheetFormatPr defaultRowHeight="15" x14ac:dyDescent="0.25"/>
  <cols>
    <col min="1" max="5" width="9.140625" style="1"/>
    <col min="6" max="6" width="9.140625" style="15"/>
    <col min="7" max="7" width="10" style="1" bestFit="1" customWidth="1"/>
    <col min="8" max="16384" width="9.140625" style="1"/>
  </cols>
  <sheetData>
    <row r="1" spans="1:12" x14ac:dyDescent="0.25">
      <c r="A1" s="8" t="s">
        <v>14</v>
      </c>
      <c r="B1" s="8" t="s">
        <v>15</v>
      </c>
      <c r="C1" s="8" t="s">
        <v>5</v>
      </c>
      <c r="D1" s="8" t="s">
        <v>16</v>
      </c>
      <c r="E1" s="8" t="s">
        <v>6</v>
      </c>
      <c r="F1" s="11" t="s">
        <v>35</v>
      </c>
      <c r="G1" s="8" t="s">
        <v>42</v>
      </c>
    </row>
    <row r="2" spans="1:12" x14ac:dyDescent="0.25">
      <c r="A2" s="5" t="s">
        <v>0</v>
      </c>
      <c r="B2" s="6" t="s">
        <v>4</v>
      </c>
      <c r="C2" s="4">
        <v>0</v>
      </c>
      <c r="D2" s="6">
        <v>1400</v>
      </c>
      <c r="E2" s="4">
        <v>1500</v>
      </c>
      <c r="F2" s="12">
        <v>40</v>
      </c>
      <c r="G2" s="17">
        <f>D2*F2+D5*F5+D7*F7+D9*F9+D11*F11+D14*F14+D16*F16+D18*F18+D21*F21+D23*F23+D25*F25+D27*F27+D30*F30+D32*F32</f>
        <v>97000</v>
      </c>
    </row>
    <row r="3" spans="1:12" x14ac:dyDescent="0.25">
      <c r="A3" s="5"/>
      <c r="B3" s="4" t="s">
        <v>7</v>
      </c>
      <c r="C3" s="9"/>
      <c r="D3" s="4">
        <v>1000</v>
      </c>
      <c r="E3" s="9"/>
      <c r="F3" s="13"/>
      <c r="G3" s="3">
        <f>$D$4+$D$13+$D$20+$D$29</f>
        <v>0</v>
      </c>
    </row>
    <row r="4" spans="1:12" x14ac:dyDescent="0.25">
      <c r="A4" s="5"/>
      <c r="B4" s="7" t="s">
        <v>17</v>
      </c>
      <c r="C4" s="9"/>
      <c r="D4" s="7">
        <f>D2-D3</f>
        <v>400</v>
      </c>
      <c r="E4" s="9"/>
      <c r="F4" s="13"/>
      <c r="G4" s="3">
        <f>D5-D6+D7-D8+D9-D10</f>
        <v>400</v>
      </c>
    </row>
    <row r="5" spans="1:12" x14ac:dyDescent="0.25">
      <c r="A5" s="5"/>
      <c r="B5" s="6" t="s">
        <v>37</v>
      </c>
      <c r="C5" s="7">
        <v>0</v>
      </c>
      <c r="D5" s="6">
        <v>0</v>
      </c>
      <c r="E5" s="10">
        <v>200</v>
      </c>
      <c r="F5" s="16">
        <v>0</v>
      </c>
      <c r="G5" s="3">
        <f>D14-D15+D16-D17</f>
        <v>200</v>
      </c>
    </row>
    <row r="6" spans="1:12" x14ac:dyDescent="0.25">
      <c r="A6" s="5"/>
      <c r="B6" s="7" t="s">
        <v>36</v>
      </c>
      <c r="C6" s="7">
        <f>C14</f>
        <v>0</v>
      </c>
      <c r="D6" s="7">
        <f t="shared" ref="D6:F6" si="0">D14</f>
        <v>200</v>
      </c>
      <c r="E6" s="7">
        <f t="shared" si="0"/>
        <v>300</v>
      </c>
      <c r="F6" s="14">
        <f t="shared" si="0"/>
        <v>0</v>
      </c>
      <c r="G6" s="3">
        <f>D21-D22+D23-D24+D25-D26</f>
        <v>400</v>
      </c>
    </row>
    <row r="7" spans="1:12" ht="15.75" x14ac:dyDescent="0.25">
      <c r="A7" s="5"/>
      <c r="B7" s="6" t="s">
        <v>39</v>
      </c>
      <c r="C7" s="7">
        <v>0</v>
      </c>
      <c r="D7" s="6">
        <v>100</v>
      </c>
      <c r="E7" s="10">
        <v>100</v>
      </c>
      <c r="F7" s="16">
        <v>0</v>
      </c>
      <c r="G7" s="18">
        <f>D30-D31+D32-D33</f>
        <v>-1000</v>
      </c>
      <c r="J7" s="21"/>
      <c r="K7" s="21"/>
      <c r="L7" s="21"/>
    </row>
    <row r="8" spans="1:12" x14ac:dyDescent="0.25">
      <c r="A8" s="5"/>
      <c r="B8" s="7" t="s">
        <v>38</v>
      </c>
      <c r="C8" s="7">
        <f>C21</f>
        <v>0</v>
      </c>
      <c r="D8" s="7">
        <f t="shared" ref="D8:F8" si="1">D21</f>
        <v>0</v>
      </c>
      <c r="E8" s="7">
        <f t="shared" si="1"/>
        <v>100</v>
      </c>
      <c r="F8" s="14">
        <f t="shared" si="1"/>
        <v>0</v>
      </c>
      <c r="G8" s="19">
        <f>MIN($G$2)</f>
        <v>97000</v>
      </c>
    </row>
    <row r="9" spans="1:12" x14ac:dyDescent="0.25">
      <c r="A9" s="5"/>
      <c r="B9" s="6" t="s">
        <v>41</v>
      </c>
      <c r="C9" s="7">
        <v>0</v>
      </c>
      <c r="D9" s="6">
        <v>500</v>
      </c>
      <c r="E9" s="10">
        <v>500</v>
      </c>
      <c r="F9" s="16">
        <v>0</v>
      </c>
      <c r="G9" s="20">
        <f>COUNT($D$2,$D$5,$D$7,$D$9,$D$11,$D$14,$D$16,$D$18,$D$21,$D$23,$D$25,$D$27,$D$30,$D$32)</f>
        <v>14</v>
      </c>
    </row>
    <row r="10" spans="1:12" x14ac:dyDescent="0.25">
      <c r="A10" s="5"/>
      <c r="B10" s="7" t="s">
        <v>40</v>
      </c>
      <c r="C10" s="7">
        <f>C30</f>
        <v>0</v>
      </c>
      <c r="D10" s="7">
        <f t="shared" ref="D10:F10" si="2">D30</f>
        <v>0</v>
      </c>
      <c r="E10" s="7">
        <f t="shared" si="2"/>
        <v>500</v>
      </c>
      <c r="F10" s="14">
        <f t="shared" si="2"/>
        <v>0</v>
      </c>
      <c r="G10" s="20" t="b">
        <f>$D$11&lt;=$E$11</f>
        <v>1</v>
      </c>
    </row>
    <row r="11" spans="1:12" x14ac:dyDescent="0.25">
      <c r="A11" s="5" t="s">
        <v>1</v>
      </c>
      <c r="B11" s="6" t="s">
        <v>8</v>
      </c>
      <c r="C11" s="4">
        <v>0</v>
      </c>
      <c r="D11" s="6">
        <v>700</v>
      </c>
      <c r="E11" s="4">
        <v>700</v>
      </c>
      <c r="F11" s="12">
        <v>30</v>
      </c>
      <c r="G11" s="20" t="b">
        <f>$D$11&gt;=$C$11</f>
        <v>1</v>
      </c>
    </row>
    <row r="12" spans="1:12" x14ac:dyDescent="0.25">
      <c r="A12" s="5"/>
      <c r="B12" s="4" t="s">
        <v>9</v>
      </c>
      <c r="C12" s="9"/>
      <c r="D12" s="4">
        <v>500</v>
      </c>
      <c r="E12" s="9"/>
      <c r="F12" s="13"/>
      <c r="G12" s="20" t="b">
        <f>$D$14&lt;=$E$14</f>
        <v>1</v>
      </c>
    </row>
    <row r="13" spans="1:12" x14ac:dyDescent="0.25">
      <c r="A13" s="5"/>
      <c r="B13" s="7" t="s">
        <v>18</v>
      </c>
      <c r="C13" s="9"/>
      <c r="D13" s="7">
        <f>D11-D12</f>
        <v>200</v>
      </c>
      <c r="E13" s="9"/>
      <c r="F13" s="13"/>
      <c r="G13" s="20" t="b">
        <f>$D$16&lt;=$E$16</f>
        <v>1</v>
      </c>
    </row>
    <row r="14" spans="1:12" x14ac:dyDescent="0.25">
      <c r="A14" s="5"/>
      <c r="B14" s="6" t="s">
        <v>22</v>
      </c>
      <c r="C14" s="7">
        <v>0</v>
      </c>
      <c r="D14" s="6">
        <v>200</v>
      </c>
      <c r="E14" s="10">
        <v>300</v>
      </c>
      <c r="F14" s="16">
        <v>0</v>
      </c>
      <c r="G14" s="20" t="b">
        <f>$D$18&lt;=$E$18</f>
        <v>1</v>
      </c>
    </row>
    <row r="15" spans="1:12" x14ac:dyDescent="0.25">
      <c r="A15" s="5"/>
      <c r="B15" s="7" t="s">
        <v>21</v>
      </c>
      <c r="C15" s="7">
        <f>C5</f>
        <v>0</v>
      </c>
      <c r="D15" s="7">
        <f t="shared" ref="D15:F15" si="3">D5</f>
        <v>0</v>
      </c>
      <c r="E15" s="7">
        <f t="shared" si="3"/>
        <v>200</v>
      </c>
      <c r="F15" s="14">
        <f t="shared" si="3"/>
        <v>0</v>
      </c>
      <c r="G15" s="20" t="b">
        <f>$D$18&gt;=$C$18</f>
        <v>1</v>
      </c>
    </row>
    <row r="16" spans="1:12" x14ac:dyDescent="0.25">
      <c r="A16" s="5"/>
      <c r="B16" s="6" t="s">
        <v>23</v>
      </c>
      <c r="C16" s="7">
        <v>0</v>
      </c>
      <c r="D16" s="6">
        <v>0</v>
      </c>
      <c r="E16" s="10">
        <v>0</v>
      </c>
      <c r="F16" s="16">
        <v>0</v>
      </c>
      <c r="G16" s="20" t="b">
        <f>$D$2&lt;=$E$2</f>
        <v>1</v>
      </c>
    </row>
    <row r="17" spans="1:7" x14ac:dyDescent="0.25">
      <c r="A17" s="5"/>
      <c r="B17" s="7" t="s">
        <v>28</v>
      </c>
      <c r="C17" s="7">
        <f>C23</f>
        <v>0</v>
      </c>
      <c r="D17" s="7">
        <f t="shared" ref="D17:F17" si="4">D23</f>
        <v>0</v>
      </c>
      <c r="E17" s="7">
        <f t="shared" si="4"/>
        <v>200</v>
      </c>
      <c r="F17" s="14">
        <f t="shared" si="4"/>
        <v>0</v>
      </c>
      <c r="G17" s="20" t="b">
        <f>$D$2&gt;=$C$2</f>
        <v>1</v>
      </c>
    </row>
    <row r="18" spans="1:7" x14ac:dyDescent="0.25">
      <c r="A18" s="5" t="s">
        <v>2</v>
      </c>
      <c r="B18" s="6" t="s">
        <v>10</v>
      </c>
      <c r="C18" s="4">
        <v>0</v>
      </c>
      <c r="D18" s="6">
        <v>1000</v>
      </c>
      <c r="E18" s="4">
        <v>1000</v>
      </c>
      <c r="F18" s="12">
        <v>20</v>
      </c>
      <c r="G18" s="20" t="b">
        <f>$D$21&lt;=$E$21</f>
        <v>1</v>
      </c>
    </row>
    <row r="19" spans="1:7" x14ac:dyDescent="0.25">
      <c r="A19" s="5"/>
      <c r="B19" s="4" t="s">
        <v>11</v>
      </c>
      <c r="C19" s="9"/>
      <c r="D19" s="4">
        <v>600</v>
      </c>
      <c r="E19" s="9"/>
      <c r="F19" s="13"/>
      <c r="G19" s="20" t="b">
        <f>$D$23&lt;=$E$23</f>
        <v>1</v>
      </c>
    </row>
    <row r="20" spans="1:7" x14ac:dyDescent="0.25">
      <c r="A20" s="5"/>
      <c r="B20" s="7" t="s">
        <v>19</v>
      </c>
      <c r="C20" s="9"/>
      <c r="D20" s="7">
        <f>D18-D19</f>
        <v>400</v>
      </c>
      <c r="E20" s="9"/>
      <c r="F20" s="13"/>
      <c r="G20" s="20" t="b">
        <f>$D$25&lt;=$E$25</f>
        <v>1</v>
      </c>
    </row>
    <row r="21" spans="1:7" x14ac:dyDescent="0.25">
      <c r="A21" s="5"/>
      <c r="B21" s="6" t="s">
        <v>24</v>
      </c>
      <c r="C21" s="7">
        <v>0</v>
      </c>
      <c r="D21" s="6">
        <v>0</v>
      </c>
      <c r="E21" s="10">
        <v>100</v>
      </c>
      <c r="F21" s="16">
        <v>0</v>
      </c>
      <c r="G21" s="20" t="b">
        <f>$D$27&lt;=$E$27</f>
        <v>1</v>
      </c>
    </row>
    <row r="22" spans="1:7" x14ac:dyDescent="0.25">
      <c r="A22" s="5"/>
      <c r="B22" s="7" t="s">
        <v>25</v>
      </c>
      <c r="C22" s="7">
        <f>C7</f>
        <v>0</v>
      </c>
      <c r="D22" s="7">
        <f t="shared" ref="D22:F22" si="5">D7</f>
        <v>100</v>
      </c>
      <c r="E22" s="7">
        <f t="shared" si="5"/>
        <v>100</v>
      </c>
      <c r="F22" s="14">
        <f t="shared" si="5"/>
        <v>0</v>
      </c>
      <c r="G22" s="20" t="b">
        <f>$D$27&gt;=$C$27</f>
        <v>1</v>
      </c>
    </row>
    <row r="23" spans="1:7" x14ac:dyDescent="0.25">
      <c r="A23" s="5"/>
      <c r="B23" s="6" t="s">
        <v>27</v>
      </c>
      <c r="C23" s="7">
        <v>0</v>
      </c>
      <c r="D23" s="6">
        <v>0</v>
      </c>
      <c r="E23" s="10">
        <v>200</v>
      </c>
      <c r="F23" s="16">
        <v>0</v>
      </c>
      <c r="G23" s="20" t="b">
        <f>$D$30&lt;=$E$30</f>
        <v>1</v>
      </c>
    </row>
    <row r="24" spans="1:7" x14ac:dyDescent="0.25">
      <c r="A24" s="5"/>
      <c r="B24" s="7" t="s">
        <v>26</v>
      </c>
      <c r="C24" s="7">
        <f>C16</f>
        <v>0</v>
      </c>
      <c r="D24" s="7">
        <f t="shared" ref="D24:F24" si="6">D16</f>
        <v>0</v>
      </c>
      <c r="E24" s="7">
        <f t="shared" si="6"/>
        <v>0</v>
      </c>
      <c r="F24" s="14">
        <f t="shared" si="6"/>
        <v>0</v>
      </c>
      <c r="G24" s="20" t="b">
        <f>$D$32&lt;=$E$32</f>
        <v>1</v>
      </c>
    </row>
    <row r="25" spans="1:7" x14ac:dyDescent="0.25">
      <c r="A25" s="5"/>
      <c r="B25" s="6" t="s">
        <v>30</v>
      </c>
      <c r="C25" s="7">
        <v>0</v>
      </c>
      <c r="D25" s="6">
        <v>500</v>
      </c>
      <c r="E25" s="22">
        <v>500</v>
      </c>
      <c r="F25" s="16">
        <v>0</v>
      </c>
      <c r="G25" s="20" t="b">
        <f>$D$5&lt;=$E$5</f>
        <v>1</v>
      </c>
    </row>
    <row r="26" spans="1:7" x14ac:dyDescent="0.25">
      <c r="A26" s="5"/>
      <c r="B26" s="7" t="s">
        <v>29</v>
      </c>
      <c r="C26" s="7">
        <f>C32</f>
        <v>0</v>
      </c>
      <c r="D26" s="7">
        <f t="shared" ref="D26:F26" si="7">D32</f>
        <v>0</v>
      </c>
      <c r="E26" s="7">
        <f t="shared" si="7"/>
        <v>0</v>
      </c>
      <c r="F26" s="14">
        <f t="shared" si="7"/>
        <v>0</v>
      </c>
      <c r="G26" s="20" t="b">
        <f>$D$7&lt;=$E$7</f>
        <v>1</v>
      </c>
    </row>
    <row r="27" spans="1:7" x14ac:dyDescent="0.25">
      <c r="A27" s="5" t="s">
        <v>3</v>
      </c>
      <c r="B27" s="6" t="s">
        <v>12</v>
      </c>
      <c r="C27" s="4">
        <v>0</v>
      </c>
      <c r="D27" s="6">
        <v>0</v>
      </c>
      <c r="E27" s="4">
        <v>2000</v>
      </c>
      <c r="F27" s="12">
        <v>50</v>
      </c>
      <c r="G27" s="20" t="b">
        <f>$D$9&lt;=$E$9</f>
        <v>1</v>
      </c>
    </row>
    <row r="28" spans="1:7" x14ac:dyDescent="0.25">
      <c r="A28" s="5"/>
      <c r="B28" s="4" t="s">
        <v>13</v>
      </c>
      <c r="C28" s="9"/>
      <c r="D28" s="4">
        <v>1000</v>
      </c>
      <c r="E28" s="9"/>
      <c r="F28" s="13"/>
      <c r="G28" s="20" t="b">
        <f>PBC=0</f>
        <v>1</v>
      </c>
    </row>
    <row r="29" spans="1:7" x14ac:dyDescent="0.25">
      <c r="A29" s="5"/>
      <c r="B29" s="7" t="s">
        <v>20</v>
      </c>
      <c r="C29" s="9"/>
      <c r="D29" s="7">
        <f>D27-D28</f>
        <v>-1000</v>
      </c>
      <c r="E29" s="9"/>
      <c r="F29" s="13"/>
      <c r="G29" s="20" t="b">
        <f>TA=$D$4</f>
        <v>1</v>
      </c>
    </row>
    <row r="30" spans="1:7" x14ac:dyDescent="0.25">
      <c r="A30" s="5"/>
      <c r="B30" s="6" t="s">
        <v>32</v>
      </c>
      <c r="C30" s="7">
        <v>0</v>
      </c>
      <c r="D30" s="6">
        <v>0</v>
      </c>
      <c r="E30" s="10">
        <v>500</v>
      </c>
      <c r="F30" s="16">
        <v>0</v>
      </c>
      <c r="G30" s="20" t="b">
        <f>TB=$D$13</f>
        <v>1</v>
      </c>
    </row>
    <row r="31" spans="1:7" x14ac:dyDescent="0.25">
      <c r="A31" s="5"/>
      <c r="B31" s="7" t="s">
        <v>31</v>
      </c>
      <c r="C31" s="7">
        <f>C9</f>
        <v>0</v>
      </c>
      <c r="D31" s="7">
        <f t="shared" ref="D31:F31" si="8">D9</f>
        <v>500</v>
      </c>
      <c r="E31" s="7">
        <f t="shared" si="8"/>
        <v>500</v>
      </c>
      <c r="F31" s="14">
        <f t="shared" si="8"/>
        <v>0</v>
      </c>
      <c r="G31" s="20" t="b">
        <f>TC=$D$20</f>
        <v>1</v>
      </c>
    </row>
    <row r="32" spans="1:7" x14ac:dyDescent="0.25">
      <c r="A32" s="5"/>
      <c r="B32" s="6" t="s">
        <v>34</v>
      </c>
      <c r="C32" s="7">
        <v>0</v>
      </c>
      <c r="D32" s="6">
        <v>0</v>
      </c>
      <c r="E32" s="10">
        <v>0</v>
      </c>
      <c r="F32" s="16">
        <v>0</v>
      </c>
      <c r="G32" s="20" t="b">
        <f>TD=$D$29</f>
        <v>1</v>
      </c>
    </row>
    <row r="33" spans="1:7" x14ac:dyDescent="0.25">
      <c r="A33" s="5"/>
      <c r="B33" s="7" t="s">
        <v>33</v>
      </c>
      <c r="C33" s="7">
        <f>C25</f>
        <v>0</v>
      </c>
      <c r="D33" s="7">
        <f t="shared" ref="D33:F33" si="9">D25</f>
        <v>500</v>
      </c>
      <c r="E33" s="7">
        <f t="shared" si="9"/>
        <v>500</v>
      </c>
      <c r="F33" s="14">
        <f t="shared" si="9"/>
        <v>0</v>
      </c>
      <c r="G33" s="20">
        <f>{32767,32767,0.000001,0.01,TRUE,FALSE,FALSE,1,2,1,0.0001,TRUE}</f>
        <v>32767</v>
      </c>
    </row>
    <row r="34" spans="1:7" x14ac:dyDescent="0.25">
      <c r="D34" s="2"/>
      <c r="G34" s="20">
        <f>{0,0,2,100,0,FALSE,FALSE,0.075,0,0,FALSE,30}</f>
        <v>0</v>
      </c>
    </row>
  </sheetData>
  <mergeCells count="4">
    <mergeCell ref="A2:A10"/>
    <mergeCell ref="A11:A17"/>
    <mergeCell ref="A18:A26"/>
    <mergeCell ref="A27:A3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H1" sqref="H1"/>
    </sheetView>
  </sheetViews>
  <sheetFormatPr defaultRowHeight="15" x14ac:dyDescent="0.25"/>
  <cols>
    <col min="1" max="5" width="9.140625" style="1"/>
    <col min="6" max="6" width="9.140625" style="15"/>
    <col min="7" max="7" width="10" style="1" bestFit="1" customWidth="1"/>
    <col min="8" max="16384" width="9.140625" style="1"/>
  </cols>
  <sheetData>
    <row r="1" spans="1:12" x14ac:dyDescent="0.25">
      <c r="A1" s="8" t="s">
        <v>14</v>
      </c>
      <c r="B1" s="8" t="s">
        <v>15</v>
      </c>
      <c r="C1" s="8" t="s">
        <v>5</v>
      </c>
      <c r="D1" s="8" t="s">
        <v>16</v>
      </c>
      <c r="E1" s="8" t="s">
        <v>6</v>
      </c>
      <c r="F1" s="11" t="s">
        <v>35</v>
      </c>
      <c r="G1" s="8" t="s">
        <v>42</v>
      </c>
    </row>
    <row r="2" spans="1:12" x14ac:dyDescent="0.25">
      <c r="A2" s="5" t="s">
        <v>0</v>
      </c>
      <c r="B2" s="6" t="s">
        <v>4</v>
      </c>
      <c r="C2" s="4">
        <v>0</v>
      </c>
      <c r="D2" s="6">
        <v>1400</v>
      </c>
      <c r="E2" s="4">
        <v>1500</v>
      </c>
      <c r="F2" s="12">
        <v>40</v>
      </c>
      <c r="G2" s="17">
        <f>D2*F2+D5*F5+D7*F7+D9*F9+D11*F11+D14*F14+D16*F16+D18*F18+D21*F21+D23*F23+D25*F25+D27*F27+D30*F30+D32*F32</f>
        <v>97000</v>
      </c>
    </row>
    <row r="3" spans="1:12" x14ac:dyDescent="0.25">
      <c r="A3" s="5"/>
      <c r="B3" s="4" t="s">
        <v>7</v>
      </c>
      <c r="C3" s="9"/>
      <c r="D3" s="4">
        <v>1000</v>
      </c>
      <c r="E3" s="9"/>
      <c r="F3" s="13"/>
      <c r="G3" s="3">
        <f>$D$4+$D$13+$D$20+$D$29</f>
        <v>0</v>
      </c>
    </row>
    <row r="4" spans="1:12" x14ac:dyDescent="0.25">
      <c r="A4" s="5"/>
      <c r="B4" s="7" t="s">
        <v>17</v>
      </c>
      <c r="C4" s="9"/>
      <c r="D4" s="7">
        <f>D2-D3</f>
        <v>400</v>
      </c>
      <c r="E4" s="9"/>
      <c r="F4" s="13"/>
      <c r="G4" s="3">
        <f>D5-D6+D7-D8+D9-D10</f>
        <v>400</v>
      </c>
    </row>
    <row r="5" spans="1:12" x14ac:dyDescent="0.25">
      <c r="A5" s="5"/>
      <c r="B5" s="6" t="s">
        <v>37</v>
      </c>
      <c r="C5" s="7">
        <v>0</v>
      </c>
      <c r="D5" s="6">
        <v>0</v>
      </c>
      <c r="E5" s="10">
        <v>200</v>
      </c>
      <c r="F5" s="16">
        <v>0</v>
      </c>
      <c r="G5" s="3">
        <f>D14-D15+D16-D17</f>
        <v>200</v>
      </c>
    </row>
    <row r="6" spans="1:12" x14ac:dyDescent="0.25">
      <c r="A6" s="5"/>
      <c r="B6" s="7" t="s">
        <v>36</v>
      </c>
      <c r="C6" s="7">
        <f>C14</f>
        <v>0</v>
      </c>
      <c r="D6" s="7">
        <f t="shared" ref="D6:F6" si="0">D14</f>
        <v>200</v>
      </c>
      <c r="E6" s="7">
        <f t="shared" si="0"/>
        <v>300</v>
      </c>
      <c r="F6" s="14">
        <f t="shared" si="0"/>
        <v>0</v>
      </c>
      <c r="G6" s="3">
        <f>D21-D22+D23-D24+D25-D26</f>
        <v>400</v>
      </c>
    </row>
    <row r="7" spans="1:12" ht="15.75" x14ac:dyDescent="0.25">
      <c r="A7" s="5"/>
      <c r="B7" s="6" t="s">
        <v>39</v>
      </c>
      <c r="C7" s="7">
        <v>0</v>
      </c>
      <c r="D7" s="6">
        <v>100</v>
      </c>
      <c r="E7" s="10">
        <v>100</v>
      </c>
      <c r="F7" s="16">
        <v>0</v>
      </c>
      <c r="G7" s="18">
        <f>D30-D31+D32-D33</f>
        <v>-1000</v>
      </c>
      <c r="J7" s="21"/>
      <c r="K7" s="21"/>
      <c r="L7" s="21"/>
    </row>
    <row r="8" spans="1:12" x14ac:dyDescent="0.25">
      <c r="A8" s="5"/>
      <c r="B8" s="7" t="s">
        <v>38</v>
      </c>
      <c r="C8" s="7">
        <f>C21</f>
        <v>0</v>
      </c>
      <c r="D8" s="7">
        <f t="shared" ref="D8:F8" si="1">D21</f>
        <v>0</v>
      </c>
      <c r="E8" s="7">
        <f t="shared" si="1"/>
        <v>100</v>
      </c>
      <c r="F8" s="14">
        <f t="shared" si="1"/>
        <v>0</v>
      </c>
      <c r="G8" s="19">
        <f>MIN($G$2)</f>
        <v>97000</v>
      </c>
    </row>
    <row r="9" spans="1:12" x14ac:dyDescent="0.25">
      <c r="A9" s="5"/>
      <c r="B9" s="6" t="s">
        <v>41</v>
      </c>
      <c r="C9" s="7">
        <v>0</v>
      </c>
      <c r="D9" s="6">
        <v>500</v>
      </c>
      <c r="E9" s="22">
        <v>550</v>
      </c>
      <c r="F9" s="16">
        <v>0</v>
      </c>
      <c r="G9" s="20">
        <f>COUNT($D$2,$D$5,$D$7,$D$9,$D$11,$D$14,$D$16,$D$18,$D$21,$D$23,$D$25,$D$27,$D$30,$D$32)</f>
        <v>14</v>
      </c>
    </row>
    <row r="10" spans="1:12" x14ac:dyDescent="0.25">
      <c r="A10" s="5"/>
      <c r="B10" s="7" t="s">
        <v>40</v>
      </c>
      <c r="C10" s="7">
        <f>C30</f>
        <v>0</v>
      </c>
      <c r="D10" s="7">
        <f t="shared" ref="D10:F10" si="2">D30</f>
        <v>0</v>
      </c>
      <c r="E10" s="7">
        <f t="shared" si="2"/>
        <v>500</v>
      </c>
      <c r="F10" s="14">
        <f t="shared" si="2"/>
        <v>0</v>
      </c>
      <c r="G10" s="20" t="b">
        <f>$D$11&lt;=$E$11</f>
        <v>1</v>
      </c>
    </row>
    <row r="11" spans="1:12" x14ac:dyDescent="0.25">
      <c r="A11" s="5" t="s">
        <v>1</v>
      </c>
      <c r="B11" s="6" t="s">
        <v>8</v>
      </c>
      <c r="C11" s="4">
        <v>0</v>
      </c>
      <c r="D11" s="6">
        <v>700</v>
      </c>
      <c r="E11" s="4">
        <v>700</v>
      </c>
      <c r="F11" s="12">
        <v>30</v>
      </c>
      <c r="G11" s="20" t="b">
        <f>$D$11&gt;=$C$11</f>
        <v>1</v>
      </c>
    </row>
    <row r="12" spans="1:12" x14ac:dyDescent="0.25">
      <c r="A12" s="5"/>
      <c r="B12" s="4" t="s">
        <v>9</v>
      </c>
      <c r="C12" s="9"/>
      <c r="D12" s="4">
        <v>500</v>
      </c>
      <c r="E12" s="9"/>
      <c r="F12" s="13"/>
      <c r="G12" s="20" t="b">
        <f>$D$14&lt;=$E$14</f>
        <v>1</v>
      </c>
    </row>
    <row r="13" spans="1:12" x14ac:dyDescent="0.25">
      <c r="A13" s="5"/>
      <c r="B13" s="7" t="s">
        <v>18</v>
      </c>
      <c r="C13" s="9"/>
      <c r="D13" s="7">
        <f>D11-D12</f>
        <v>200</v>
      </c>
      <c r="E13" s="9"/>
      <c r="F13" s="13"/>
      <c r="G13" s="20" t="b">
        <f>$D$16&lt;=$E$16</f>
        <v>1</v>
      </c>
    </row>
    <row r="14" spans="1:12" x14ac:dyDescent="0.25">
      <c r="A14" s="5"/>
      <c r="B14" s="6" t="s">
        <v>22</v>
      </c>
      <c r="C14" s="7">
        <v>0</v>
      </c>
      <c r="D14" s="6">
        <v>200</v>
      </c>
      <c r="E14" s="10">
        <v>300</v>
      </c>
      <c r="F14" s="16">
        <v>0</v>
      </c>
      <c r="G14" s="20" t="b">
        <f>$D$18&lt;=$E$18</f>
        <v>1</v>
      </c>
    </row>
    <row r="15" spans="1:12" x14ac:dyDescent="0.25">
      <c r="A15" s="5"/>
      <c r="B15" s="7" t="s">
        <v>21</v>
      </c>
      <c r="C15" s="7">
        <f>C5</f>
        <v>0</v>
      </c>
      <c r="D15" s="7">
        <f t="shared" ref="D15:F15" si="3">D5</f>
        <v>0</v>
      </c>
      <c r="E15" s="7">
        <f t="shared" si="3"/>
        <v>200</v>
      </c>
      <c r="F15" s="14">
        <f t="shared" si="3"/>
        <v>0</v>
      </c>
      <c r="G15" s="20" t="b">
        <f>$D$18&gt;=$C$18</f>
        <v>1</v>
      </c>
    </row>
    <row r="16" spans="1:12" x14ac:dyDescent="0.25">
      <c r="A16" s="5"/>
      <c r="B16" s="6" t="s">
        <v>23</v>
      </c>
      <c r="C16" s="7">
        <v>0</v>
      </c>
      <c r="D16" s="6">
        <v>0</v>
      </c>
      <c r="E16" s="10">
        <v>0</v>
      </c>
      <c r="F16" s="16">
        <v>0</v>
      </c>
      <c r="G16" s="20" t="b">
        <f>$D$2&lt;=$E$2</f>
        <v>1</v>
      </c>
    </row>
    <row r="17" spans="1:7" x14ac:dyDescent="0.25">
      <c r="A17" s="5"/>
      <c r="B17" s="7" t="s">
        <v>28</v>
      </c>
      <c r="C17" s="7">
        <f>C23</f>
        <v>0</v>
      </c>
      <c r="D17" s="7">
        <f t="shared" ref="D17:F17" si="4">D23</f>
        <v>0</v>
      </c>
      <c r="E17" s="7">
        <f t="shared" si="4"/>
        <v>200</v>
      </c>
      <c r="F17" s="14">
        <f t="shared" si="4"/>
        <v>0</v>
      </c>
      <c r="G17" s="20" t="b">
        <f>$D$2&gt;=$C$2</f>
        <v>1</v>
      </c>
    </row>
    <row r="18" spans="1:7" x14ac:dyDescent="0.25">
      <c r="A18" s="5" t="s">
        <v>2</v>
      </c>
      <c r="B18" s="6" t="s">
        <v>10</v>
      </c>
      <c r="C18" s="4">
        <v>0</v>
      </c>
      <c r="D18" s="6">
        <v>1000</v>
      </c>
      <c r="E18" s="4">
        <v>1000</v>
      </c>
      <c r="F18" s="12">
        <v>20</v>
      </c>
      <c r="G18" s="20" t="b">
        <f>$D$21&lt;=$E$21</f>
        <v>1</v>
      </c>
    </row>
    <row r="19" spans="1:7" x14ac:dyDescent="0.25">
      <c r="A19" s="5"/>
      <c r="B19" s="4" t="s">
        <v>11</v>
      </c>
      <c r="C19" s="9"/>
      <c r="D19" s="4">
        <v>600</v>
      </c>
      <c r="E19" s="9"/>
      <c r="F19" s="13"/>
      <c r="G19" s="20" t="b">
        <f>$D$23&lt;=$E$23</f>
        <v>1</v>
      </c>
    </row>
    <row r="20" spans="1:7" x14ac:dyDescent="0.25">
      <c r="A20" s="5"/>
      <c r="B20" s="7" t="s">
        <v>19</v>
      </c>
      <c r="C20" s="9"/>
      <c r="D20" s="7">
        <f>D18-D19</f>
        <v>400</v>
      </c>
      <c r="E20" s="9"/>
      <c r="F20" s="13"/>
      <c r="G20" s="20" t="b">
        <f>$D$25&lt;=$E$25</f>
        <v>1</v>
      </c>
    </row>
    <row r="21" spans="1:7" x14ac:dyDescent="0.25">
      <c r="A21" s="5"/>
      <c r="B21" s="6" t="s">
        <v>24</v>
      </c>
      <c r="C21" s="7">
        <v>0</v>
      </c>
      <c r="D21" s="6">
        <v>0</v>
      </c>
      <c r="E21" s="10">
        <v>100</v>
      </c>
      <c r="F21" s="16">
        <v>0</v>
      </c>
      <c r="G21" s="20" t="b">
        <f>$D$27&lt;=$E$27</f>
        <v>1</v>
      </c>
    </row>
    <row r="22" spans="1:7" x14ac:dyDescent="0.25">
      <c r="A22" s="5"/>
      <c r="B22" s="7" t="s">
        <v>25</v>
      </c>
      <c r="C22" s="7">
        <f>C7</f>
        <v>0</v>
      </c>
      <c r="D22" s="7">
        <f t="shared" ref="D22:F22" si="5">D7</f>
        <v>100</v>
      </c>
      <c r="E22" s="7">
        <f t="shared" si="5"/>
        <v>100</v>
      </c>
      <c r="F22" s="14">
        <f t="shared" si="5"/>
        <v>0</v>
      </c>
      <c r="G22" s="20" t="b">
        <f>$D$27&gt;=$C$27</f>
        <v>1</v>
      </c>
    </row>
    <row r="23" spans="1:7" x14ac:dyDescent="0.25">
      <c r="A23" s="5"/>
      <c r="B23" s="6" t="s">
        <v>27</v>
      </c>
      <c r="C23" s="7">
        <v>0</v>
      </c>
      <c r="D23" s="6">
        <v>0</v>
      </c>
      <c r="E23" s="10">
        <v>200</v>
      </c>
      <c r="F23" s="16">
        <v>0</v>
      </c>
      <c r="G23" s="20" t="b">
        <f>$D$30&lt;=$E$30</f>
        <v>1</v>
      </c>
    </row>
    <row r="24" spans="1:7" x14ac:dyDescent="0.25">
      <c r="A24" s="5"/>
      <c r="B24" s="7" t="s">
        <v>26</v>
      </c>
      <c r="C24" s="7">
        <f>C16</f>
        <v>0</v>
      </c>
      <c r="D24" s="7">
        <f t="shared" ref="D24:F24" si="6">D16</f>
        <v>0</v>
      </c>
      <c r="E24" s="7">
        <f t="shared" si="6"/>
        <v>0</v>
      </c>
      <c r="F24" s="14">
        <f t="shared" si="6"/>
        <v>0</v>
      </c>
      <c r="G24" s="20" t="b">
        <f>$D$32&lt;=$E$32</f>
        <v>1</v>
      </c>
    </row>
    <row r="25" spans="1:7" x14ac:dyDescent="0.25">
      <c r="A25" s="5"/>
      <c r="B25" s="6" t="s">
        <v>30</v>
      </c>
      <c r="C25" s="7">
        <v>0</v>
      </c>
      <c r="D25" s="6">
        <v>500</v>
      </c>
      <c r="E25" s="22">
        <v>550</v>
      </c>
      <c r="F25" s="16">
        <v>0</v>
      </c>
      <c r="G25" s="20" t="b">
        <f>$D$5&lt;=$E$5</f>
        <v>1</v>
      </c>
    </row>
    <row r="26" spans="1:7" x14ac:dyDescent="0.25">
      <c r="A26" s="5"/>
      <c r="B26" s="7" t="s">
        <v>29</v>
      </c>
      <c r="C26" s="7">
        <f>C32</f>
        <v>0</v>
      </c>
      <c r="D26" s="7">
        <f t="shared" ref="D26:F26" si="7">D32</f>
        <v>0</v>
      </c>
      <c r="E26" s="7">
        <f t="shared" si="7"/>
        <v>0</v>
      </c>
      <c r="F26" s="14">
        <f t="shared" si="7"/>
        <v>0</v>
      </c>
      <c r="G26" s="20" t="b">
        <f>$D$7&lt;=$E$7</f>
        <v>1</v>
      </c>
    </row>
    <row r="27" spans="1:7" x14ac:dyDescent="0.25">
      <c r="A27" s="5" t="s">
        <v>3</v>
      </c>
      <c r="B27" s="6" t="s">
        <v>12</v>
      </c>
      <c r="C27" s="4">
        <v>0</v>
      </c>
      <c r="D27" s="6">
        <v>0</v>
      </c>
      <c r="E27" s="4">
        <v>2000</v>
      </c>
      <c r="F27" s="12">
        <v>50</v>
      </c>
      <c r="G27" s="20" t="b">
        <f>$D$9&lt;=$E$9</f>
        <v>1</v>
      </c>
    </row>
    <row r="28" spans="1:7" x14ac:dyDescent="0.25">
      <c r="A28" s="5"/>
      <c r="B28" s="4" t="s">
        <v>13</v>
      </c>
      <c r="C28" s="9"/>
      <c r="D28" s="4">
        <v>1000</v>
      </c>
      <c r="E28" s="9"/>
      <c r="F28" s="13"/>
      <c r="G28" s="20" t="b">
        <f>PBC=0</f>
        <v>1</v>
      </c>
    </row>
    <row r="29" spans="1:7" x14ac:dyDescent="0.25">
      <c r="A29" s="5"/>
      <c r="B29" s="7" t="s">
        <v>20</v>
      </c>
      <c r="C29" s="9"/>
      <c r="D29" s="7">
        <f>D27-D28</f>
        <v>-1000</v>
      </c>
      <c r="E29" s="9"/>
      <c r="F29" s="13"/>
      <c r="G29" s="20" t="b">
        <f>TA=$D$4</f>
        <v>1</v>
      </c>
    </row>
    <row r="30" spans="1:7" x14ac:dyDescent="0.25">
      <c r="A30" s="5"/>
      <c r="B30" s="6" t="s">
        <v>32</v>
      </c>
      <c r="C30" s="7">
        <v>0</v>
      </c>
      <c r="D30" s="6">
        <v>0</v>
      </c>
      <c r="E30" s="10">
        <v>500</v>
      </c>
      <c r="F30" s="16">
        <v>0</v>
      </c>
      <c r="G30" s="20" t="b">
        <f>TB=$D$13</f>
        <v>1</v>
      </c>
    </row>
    <row r="31" spans="1:7" x14ac:dyDescent="0.25">
      <c r="A31" s="5"/>
      <c r="B31" s="7" t="s">
        <v>31</v>
      </c>
      <c r="C31" s="7">
        <f>C9</f>
        <v>0</v>
      </c>
      <c r="D31" s="7">
        <f t="shared" ref="D31:F31" si="8">D9</f>
        <v>500</v>
      </c>
      <c r="E31" s="7">
        <f t="shared" si="8"/>
        <v>550</v>
      </c>
      <c r="F31" s="14">
        <f t="shared" si="8"/>
        <v>0</v>
      </c>
      <c r="G31" s="20" t="b">
        <f>TC=$D$20</f>
        <v>1</v>
      </c>
    </row>
    <row r="32" spans="1:7" x14ac:dyDescent="0.25">
      <c r="A32" s="5"/>
      <c r="B32" s="6" t="s">
        <v>34</v>
      </c>
      <c r="C32" s="7">
        <v>0</v>
      </c>
      <c r="D32" s="6">
        <v>0</v>
      </c>
      <c r="E32" s="10">
        <v>0</v>
      </c>
      <c r="F32" s="16">
        <v>0</v>
      </c>
      <c r="G32" s="20" t="b">
        <f>TD=$D$29</f>
        <v>1</v>
      </c>
    </row>
    <row r="33" spans="1:7" x14ac:dyDescent="0.25">
      <c r="A33" s="5"/>
      <c r="B33" s="7" t="s">
        <v>33</v>
      </c>
      <c r="C33" s="7">
        <f>C25</f>
        <v>0</v>
      </c>
      <c r="D33" s="7">
        <f t="shared" ref="D33:F33" si="9">D25</f>
        <v>500</v>
      </c>
      <c r="E33" s="7">
        <f t="shared" si="9"/>
        <v>550</v>
      </c>
      <c r="F33" s="14">
        <f t="shared" si="9"/>
        <v>0</v>
      </c>
      <c r="G33" s="20">
        <f>{32767,32767,0.000001,0.01,TRUE,FALSE,FALSE,1,2,1,0.0001,TRUE}</f>
        <v>32767</v>
      </c>
    </row>
    <row r="34" spans="1:7" x14ac:dyDescent="0.25">
      <c r="D34" s="2"/>
      <c r="G34" s="20">
        <f>{0,0,2,100,0,FALSE,FALSE,0.075,0,0,FALSE,30}</f>
        <v>0</v>
      </c>
    </row>
  </sheetData>
  <mergeCells count="4">
    <mergeCell ref="A2:A10"/>
    <mergeCell ref="A11:A17"/>
    <mergeCell ref="A18:A26"/>
    <mergeCell ref="A27:A3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H1" sqref="H1"/>
    </sheetView>
  </sheetViews>
  <sheetFormatPr defaultRowHeight="15" x14ac:dyDescent="0.25"/>
  <cols>
    <col min="1" max="5" width="9.140625" style="1"/>
    <col min="6" max="6" width="9.140625" style="15"/>
    <col min="7" max="7" width="10" style="1" bestFit="1" customWidth="1"/>
    <col min="8" max="16384" width="9.140625" style="1"/>
  </cols>
  <sheetData>
    <row r="1" spans="1:12" x14ac:dyDescent="0.25">
      <c r="A1" s="8" t="s">
        <v>14</v>
      </c>
      <c r="B1" s="8" t="s">
        <v>15</v>
      </c>
      <c r="C1" s="8" t="s">
        <v>5</v>
      </c>
      <c r="D1" s="8" t="s">
        <v>16</v>
      </c>
      <c r="E1" s="8" t="s">
        <v>6</v>
      </c>
      <c r="F1" s="11" t="s">
        <v>35</v>
      </c>
      <c r="G1" s="8" t="s">
        <v>42</v>
      </c>
    </row>
    <row r="2" spans="1:12" x14ac:dyDescent="0.25">
      <c r="A2" s="5" t="s">
        <v>0</v>
      </c>
      <c r="B2" s="6" t="s">
        <v>4</v>
      </c>
      <c r="C2" s="4">
        <v>0</v>
      </c>
      <c r="D2" s="6">
        <v>1400</v>
      </c>
      <c r="E2" s="4">
        <v>1500</v>
      </c>
      <c r="F2" s="12">
        <v>40</v>
      </c>
      <c r="G2" s="17">
        <f>D2*F2+D5*F5+D7*F7+D9*F9+D11*F11+D14*F14+D16*F16+D18*F18+D21*F21+D23*F23+D25*F25+D27*F27+D30*F30+D32*F32</f>
        <v>97000</v>
      </c>
    </row>
    <row r="3" spans="1:12" x14ac:dyDescent="0.25">
      <c r="A3" s="5"/>
      <c r="B3" s="4" t="s">
        <v>7</v>
      </c>
      <c r="C3" s="9"/>
      <c r="D3" s="4">
        <v>1000</v>
      </c>
      <c r="E3" s="9"/>
      <c r="F3" s="13"/>
      <c r="G3" s="3">
        <f>$D$4+$D$13+$D$20+$D$29</f>
        <v>0</v>
      </c>
    </row>
    <row r="4" spans="1:12" x14ac:dyDescent="0.25">
      <c r="A4" s="5"/>
      <c r="B4" s="7" t="s">
        <v>17</v>
      </c>
      <c r="C4" s="9"/>
      <c r="D4" s="7">
        <f>D2-D3</f>
        <v>400</v>
      </c>
      <c r="E4" s="9"/>
      <c r="F4" s="13"/>
      <c r="G4" s="3">
        <f>D5-D6+D7-D8+D9-D10</f>
        <v>400</v>
      </c>
    </row>
    <row r="5" spans="1:12" x14ac:dyDescent="0.25">
      <c r="A5" s="5"/>
      <c r="B5" s="6" t="s">
        <v>37</v>
      </c>
      <c r="C5" s="7">
        <v>0</v>
      </c>
      <c r="D5" s="6">
        <v>0</v>
      </c>
      <c r="E5" s="10">
        <v>200</v>
      </c>
      <c r="F5" s="16">
        <v>0</v>
      </c>
      <c r="G5" s="3">
        <f>D14-D15+D16-D17</f>
        <v>200</v>
      </c>
    </row>
    <row r="6" spans="1:12" x14ac:dyDescent="0.25">
      <c r="A6" s="5"/>
      <c r="B6" s="7" t="s">
        <v>36</v>
      </c>
      <c r="C6" s="7">
        <f>C14</f>
        <v>0</v>
      </c>
      <c r="D6" s="7">
        <f t="shared" ref="D6:F6" si="0">D14</f>
        <v>200</v>
      </c>
      <c r="E6" s="7">
        <f t="shared" si="0"/>
        <v>300</v>
      </c>
      <c r="F6" s="14">
        <f t="shared" si="0"/>
        <v>0</v>
      </c>
      <c r="G6" s="3">
        <f>D21-D22+D23-D24+D25-D26</f>
        <v>400</v>
      </c>
    </row>
    <row r="7" spans="1:12" ht="15.75" x14ac:dyDescent="0.25">
      <c r="A7" s="5"/>
      <c r="B7" s="6" t="s">
        <v>39</v>
      </c>
      <c r="C7" s="7">
        <v>0</v>
      </c>
      <c r="D7" s="6">
        <v>50</v>
      </c>
      <c r="E7" s="10">
        <v>100</v>
      </c>
      <c r="F7" s="16">
        <v>0</v>
      </c>
      <c r="G7" s="18">
        <f>D30-D31+D32-D33</f>
        <v>-1000</v>
      </c>
      <c r="J7" s="21"/>
      <c r="K7" s="21"/>
      <c r="L7" s="21"/>
    </row>
    <row r="8" spans="1:12" x14ac:dyDescent="0.25">
      <c r="A8" s="5"/>
      <c r="B8" s="7" t="s">
        <v>38</v>
      </c>
      <c r="C8" s="7">
        <f>C21</f>
        <v>0</v>
      </c>
      <c r="D8" s="7">
        <f t="shared" ref="D8:F8" si="1">D21</f>
        <v>0</v>
      </c>
      <c r="E8" s="7">
        <f t="shared" si="1"/>
        <v>100</v>
      </c>
      <c r="F8" s="14">
        <f t="shared" si="1"/>
        <v>0</v>
      </c>
      <c r="G8" s="19">
        <f>MIN($G$2)</f>
        <v>97000</v>
      </c>
    </row>
    <row r="9" spans="1:12" x14ac:dyDescent="0.25">
      <c r="A9" s="5"/>
      <c r="B9" s="6" t="s">
        <v>41</v>
      </c>
      <c r="C9" s="7">
        <v>0</v>
      </c>
      <c r="D9" s="6">
        <v>550</v>
      </c>
      <c r="E9" s="22">
        <v>550</v>
      </c>
      <c r="F9" s="16">
        <v>0</v>
      </c>
      <c r="G9" s="20">
        <f>COUNT($D$2,$D$5,$D$7,$D$9,$D$11,$D$14,$D$16,$D$18,$D$21,$D$23,$D$25,$D$27,$D$30,$D$32)</f>
        <v>14</v>
      </c>
    </row>
    <row r="10" spans="1:12" x14ac:dyDescent="0.25">
      <c r="A10" s="5"/>
      <c r="B10" s="7" t="s">
        <v>40</v>
      </c>
      <c r="C10" s="7">
        <f>C30</f>
        <v>0</v>
      </c>
      <c r="D10" s="7">
        <f t="shared" ref="D10:F10" si="2">D30</f>
        <v>0</v>
      </c>
      <c r="E10" s="7">
        <f t="shared" si="2"/>
        <v>500</v>
      </c>
      <c r="F10" s="14">
        <f t="shared" si="2"/>
        <v>0</v>
      </c>
      <c r="G10" s="20" t="b">
        <f>$D$11&lt;=$E$11</f>
        <v>1</v>
      </c>
    </row>
    <row r="11" spans="1:12" x14ac:dyDescent="0.25">
      <c r="A11" s="5" t="s">
        <v>1</v>
      </c>
      <c r="B11" s="6" t="s">
        <v>8</v>
      </c>
      <c r="C11" s="4">
        <v>0</v>
      </c>
      <c r="D11" s="6">
        <v>700</v>
      </c>
      <c r="E11" s="4">
        <v>700</v>
      </c>
      <c r="F11" s="12">
        <v>30</v>
      </c>
      <c r="G11" s="20" t="b">
        <f>$D$11&gt;=$C$11</f>
        <v>1</v>
      </c>
    </row>
    <row r="12" spans="1:12" x14ac:dyDescent="0.25">
      <c r="A12" s="5"/>
      <c r="B12" s="4" t="s">
        <v>9</v>
      </c>
      <c r="C12" s="9"/>
      <c r="D12" s="4">
        <v>500</v>
      </c>
      <c r="E12" s="9"/>
      <c r="F12" s="13"/>
      <c r="G12" s="20" t="b">
        <f>$D$14&lt;=$E$14</f>
        <v>1</v>
      </c>
    </row>
    <row r="13" spans="1:12" x14ac:dyDescent="0.25">
      <c r="A13" s="5"/>
      <c r="B13" s="7" t="s">
        <v>18</v>
      </c>
      <c r="C13" s="9"/>
      <c r="D13" s="7">
        <f>D11-D12</f>
        <v>200</v>
      </c>
      <c r="E13" s="9"/>
      <c r="F13" s="13"/>
      <c r="G13" s="20" t="b">
        <f>$D$16&lt;=$E$16</f>
        <v>1</v>
      </c>
    </row>
    <row r="14" spans="1:12" x14ac:dyDescent="0.25">
      <c r="A14" s="5"/>
      <c r="B14" s="6" t="s">
        <v>22</v>
      </c>
      <c r="C14" s="7">
        <v>0</v>
      </c>
      <c r="D14" s="6">
        <v>200</v>
      </c>
      <c r="E14" s="10">
        <v>300</v>
      </c>
      <c r="F14" s="16">
        <v>0</v>
      </c>
      <c r="G14" s="20" t="b">
        <f>$D$18&lt;=$E$18</f>
        <v>1</v>
      </c>
    </row>
    <row r="15" spans="1:12" x14ac:dyDescent="0.25">
      <c r="A15" s="5"/>
      <c r="B15" s="7" t="s">
        <v>21</v>
      </c>
      <c r="C15" s="7">
        <f>C5</f>
        <v>0</v>
      </c>
      <c r="D15" s="7">
        <f t="shared" ref="D15:F15" si="3">D5</f>
        <v>0</v>
      </c>
      <c r="E15" s="7">
        <f t="shared" si="3"/>
        <v>200</v>
      </c>
      <c r="F15" s="14">
        <f t="shared" si="3"/>
        <v>0</v>
      </c>
      <c r="G15" s="20" t="b">
        <f>$D$18&gt;=$C$18</f>
        <v>1</v>
      </c>
    </row>
    <row r="16" spans="1:12" x14ac:dyDescent="0.25">
      <c r="A16" s="5"/>
      <c r="B16" s="6" t="s">
        <v>23</v>
      </c>
      <c r="C16" s="7">
        <v>0</v>
      </c>
      <c r="D16" s="6">
        <v>0</v>
      </c>
      <c r="E16" s="10">
        <v>0</v>
      </c>
      <c r="F16" s="16">
        <v>0</v>
      </c>
      <c r="G16" s="20" t="b">
        <f>$D$2&lt;=$E$2</f>
        <v>1</v>
      </c>
    </row>
    <row r="17" spans="1:7" x14ac:dyDescent="0.25">
      <c r="A17" s="5"/>
      <c r="B17" s="7" t="s">
        <v>28</v>
      </c>
      <c r="C17" s="7">
        <f>C23</f>
        <v>0</v>
      </c>
      <c r="D17" s="7">
        <f t="shared" ref="D17:F17" si="4">D23</f>
        <v>0</v>
      </c>
      <c r="E17" s="7">
        <f t="shared" si="4"/>
        <v>200</v>
      </c>
      <c r="F17" s="14">
        <f t="shared" si="4"/>
        <v>0</v>
      </c>
      <c r="G17" s="20" t="b">
        <f>$D$2&gt;=$C$2</f>
        <v>1</v>
      </c>
    </row>
    <row r="18" spans="1:7" x14ac:dyDescent="0.25">
      <c r="A18" s="5" t="s">
        <v>2</v>
      </c>
      <c r="B18" s="6" t="s">
        <v>10</v>
      </c>
      <c r="C18" s="4">
        <v>0</v>
      </c>
      <c r="D18" s="6">
        <v>1000</v>
      </c>
      <c r="E18" s="4">
        <v>1000</v>
      </c>
      <c r="F18" s="12">
        <v>20</v>
      </c>
      <c r="G18" s="20" t="b">
        <f>$D$21&lt;=$E$21</f>
        <v>1</v>
      </c>
    </row>
    <row r="19" spans="1:7" x14ac:dyDescent="0.25">
      <c r="A19" s="5"/>
      <c r="B19" s="4" t="s">
        <v>11</v>
      </c>
      <c r="C19" s="9"/>
      <c r="D19" s="4">
        <v>600</v>
      </c>
      <c r="E19" s="9"/>
      <c r="F19" s="13"/>
      <c r="G19" s="20" t="b">
        <f>$D$23&lt;=$E$23</f>
        <v>1</v>
      </c>
    </row>
    <row r="20" spans="1:7" x14ac:dyDescent="0.25">
      <c r="A20" s="5"/>
      <c r="B20" s="7" t="s">
        <v>19</v>
      </c>
      <c r="C20" s="9"/>
      <c r="D20" s="7">
        <f>D18-D19</f>
        <v>400</v>
      </c>
      <c r="E20" s="9"/>
      <c r="F20" s="13"/>
      <c r="G20" s="20" t="b">
        <f>$D$25&lt;=$E$25</f>
        <v>1</v>
      </c>
    </row>
    <row r="21" spans="1:7" x14ac:dyDescent="0.25">
      <c r="A21" s="5"/>
      <c r="B21" s="6" t="s">
        <v>24</v>
      </c>
      <c r="C21" s="7">
        <v>0</v>
      </c>
      <c r="D21" s="6">
        <v>0</v>
      </c>
      <c r="E21" s="10">
        <v>100</v>
      </c>
      <c r="F21" s="16">
        <v>0</v>
      </c>
      <c r="G21" s="20" t="b">
        <f>$D$27&lt;=$E$27</f>
        <v>1</v>
      </c>
    </row>
    <row r="22" spans="1:7" x14ac:dyDescent="0.25">
      <c r="A22" s="5"/>
      <c r="B22" s="7" t="s">
        <v>25</v>
      </c>
      <c r="C22" s="7">
        <f>C7</f>
        <v>0</v>
      </c>
      <c r="D22" s="7">
        <f t="shared" ref="D22:F22" si="5">D7</f>
        <v>50</v>
      </c>
      <c r="E22" s="7">
        <f t="shared" si="5"/>
        <v>100</v>
      </c>
      <c r="F22" s="14">
        <f t="shared" si="5"/>
        <v>0</v>
      </c>
      <c r="G22" s="20" t="b">
        <f>$D$27&gt;=$C$27</f>
        <v>1</v>
      </c>
    </row>
    <row r="23" spans="1:7" x14ac:dyDescent="0.25">
      <c r="A23" s="5"/>
      <c r="B23" s="6" t="s">
        <v>27</v>
      </c>
      <c r="C23" s="7">
        <v>0</v>
      </c>
      <c r="D23" s="6">
        <v>0</v>
      </c>
      <c r="E23" s="10">
        <v>200</v>
      </c>
      <c r="F23" s="16">
        <v>0</v>
      </c>
      <c r="G23" s="20" t="b">
        <f>$D$30&lt;=$E$30</f>
        <v>1</v>
      </c>
    </row>
    <row r="24" spans="1:7" x14ac:dyDescent="0.25">
      <c r="A24" s="5"/>
      <c r="B24" s="7" t="s">
        <v>26</v>
      </c>
      <c r="C24" s="7">
        <f>C16</f>
        <v>0</v>
      </c>
      <c r="D24" s="7">
        <f t="shared" ref="D24:F24" si="6">D16</f>
        <v>0</v>
      </c>
      <c r="E24" s="7">
        <f t="shared" si="6"/>
        <v>0</v>
      </c>
      <c r="F24" s="14">
        <f t="shared" si="6"/>
        <v>0</v>
      </c>
      <c r="G24" s="20" t="b">
        <f>$D$32&lt;=$E$32</f>
        <v>1</v>
      </c>
    </row>
    <row r="25" spans="1:7" x14ac:dyDescent="0.25">
      <c r="A25" s="5"/>
      <c r="B25" s="6" t="s">
        <v>30</v>
      </c>
      <c r="C25" s="7">
        <v>0</v>
      </c>
      <c r="D25" s="6">
        <v>450</v>
      </c>
      <c r="E25" s="22">
        <v>550</v>
      </c>
      <c r="F25" s="16">
        <v>0</v>
      </c>
      <c r="G25" s="20" t="b">
        <f>$D$5&lt;=$E$5</f>
        <v>1</v>
      </c>
    </row>
    <row r="26" spans="1:7" x14ac:dyDescent="0.25">
      <c r="A26" s="5"/>
      <c r="B26" s="7" t="s">
        <v>29</v>
      </c>
      <c r="C26" s="7">
        <f>C32</f>
        <v>0</v>
      </c>
      <c r="D26" s="7">
        <f t="shared" ref="D26:F26" si="7">D32</f>
        <v>0</v>
      </c>
      <c r="E26" s="7">
        <f t="shared" si="7"/>
        <v>0</v>
      </c>
      <c r="F26" s="14">
        <f t="shared" si="7"/>
        <v>0</v>
      </c>
      <c r="G26" s="20" t="b">
        <f>$D$7&lt;=$E$7</f>
        <v>1</v>
      </c>
    </row>
    <row r="27" spans="1:7" x14ac:dyDescent="0.25">
      <c r="A27" s="5" t="s">
        <v>3</v>
      </c>
      <c r="B27" s="6" t="s">
        <v>12</v>
      </c>
      <c r="C27" s="4">
        <v>0</v>
      </c>
      <c r="D27" s="6">
        <v>0</v>
      </c>
      <c r="E27" s="4">
        <v>2000</v>
      </c>
      <c r="F27" s="12">
        <v>50</v>
      </c>
      <c r="G27" s="20" t="b">
        <f>$D$9&lt;=$E$9</f>
        <v>1</v>
      </c>
    </row>
    <row r="28" spans="1:7" x14ac:dyDescent="0.25">
      <c r="A28" s="5"/>
      <c r="B28" s="4" t="s">
        <v>13</v>
      </c>
      <c r="C28" s="9"/>
      <c r="D28" s="4">
        <v>1000</v>
      </c>
      <c r="E28" s="9"/>
      <c r="F28" s="13"/>
      <c r="G28" s="20" t="b">
        <f>PBC=0</f>
        <v>1</v>
      </c>
    </row>
    <row r="29" spans="1:7" x14ac:dyDescent="0.25">
      <c r="A29" s="5"/>
      <c r="B29" s="7" t="s">
        <v>20</v>
      </c>
      <c r="C29" s="9"/>
      <c r="D29" s="7">
        <f>D27-D28</f>
        <v>-1000</v>
      </c>
      <c r="E29" s="9"/>
      <c r="F29" s="13"/>
      <c r="G29" s="20" t="b">
        <f>TA=$D$4</f>
        <v>1</v>
      </c>
    </row>
    <row r="30" spans="1:7" x14ac:dyDescent="0.25">
      <c r="A30" s="5"/>
      <c r="B30" s="6" t="s">
        <v>32</v>
      </c>
      <c r="C30" s="7">
        <v>0</v>
      </c>
      <c r="D30" s="6">
        <v>0</v>
      </c>
      <c r="E30" s="10">
        <v>500</v>
      </c>
      <c r="F30" s="16">
        <v>0</v>
      </c>
      <c r="G30" s="20" t="b">
        <f>TB=$D$13</f>
        <v>1</v>
      </c>
    </row>
    <row r="31" spans="1:7" x14ac:dyDescent="0.25">
      <c r="A31" s="5"/>
      <c r="B31" s="7" t="s">
        <v>31</v>
      </c>
      <c r="C31" s="7">
        <f>C9</f>
        <v>0</v>
      </c>
      <c r="D31" s="7">
        <f t="shared" ref="D31:F31" si="8">D9</f>
        <v>550</v>
      </c>
      <c r="E31" s="7">
        <f t="shared" si="8"/>
        <v>550</v>
      </c>
      <c r="F31" s="14">
        <f t="shared" si="8"/>
        <v>0</v>
      </c>
      <c r="G31" s="20" t="b">
        <f>TC=$D$20</f>
        <v>1</v>
      </c>
    </row>
    <row r="32" spans="1:7" x14ac:dyDescent="0.25">
      <c r="A32" s="5"/>
      <c r="B32" s="6" t="s">
        <v>34</v>
      </c>
      <c r="C32" s="7">
        <v>0</v>
      </c>
      <c r="D32" s="6">
        <v>0</v>
      </c>
      <c r="E32" s="10">
        <v>0</v>
      </c>
      <c r="F32" s="16">
        <v>0</v>
      </c>
      <c r="G32" s="20" t="b">
        <f>TD=$D$29</f>
        <v>1</v>
      </c>
    </row>
    <row r="33" spans="1:7" x14ac:dyDescent="0.25">
      <c r="A33" s="5"/>
      <c r="B33" s="7" t="s">
        <v>33</v>
      </c>
      <c r="C33" s="7">
        <f>C25</f>
        <v>0</v>
      </c>
      <c r="D33" s="7">
        <f t="shared" ref="D33:F33" si="9">D25</f>
        <v>450</v>
      </c>
      <c r="E33" s="7">
        <f t="shared" si="9"/>
        <v>550</v>
      </c>
      <c r="F33" s="14">
        <f t="shared" si="9"/>
        <v>0</v>
      </c>
      <c r="G33" s="20">
        <f>{32767,32767,0.000001,0.01,TRUE,FALSE,FALSE,1,2,1,0.0001,TRUE}</f>
        <v>32767</v>
      </c>
    </row>
    <row r="34" spans="1:7" x14ac:dyDescent="0.25">
      <c r="D34" s="2"/>
      <c r="G34" s="20">
        <f>{0,0,2,100,0,FALSE,FALSE,0.075,0,0,FALSE,30}</f>
        <v>0</v>
      </c>
    </row>
  </sheetData>
  <mergeCells count="4">
    <mergeCell ref="A2:A10"/>
    <mergeCell ref="A11:A17"/>
    <mergeCell ref="A18:A26"/>
    <mergeCell ref="A27:A3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36FEE4075E09A146843E738B773EC646009D2CCE8BF729224E8023A3D7DBABF23B" ma:contentTypeVersion="33" ma:contentTypeDescription="" ma:contentTypeScope="" ma:versionID="bcb129e6c02e4b80577b5c3e6735f02e">
  <xsd:schema xmlns:xsd="http://www.w3.org/2001/XMLSchema" xmlns:xs="http://www.w3.org/2001/XMLSchema" xmlns:p="http://schemas.microsoft.com/office/2006/metadata/properties" xmlns:ns2="f9f38663-15b5-46ee-bea1-4191282ccfd6" xmlns:ns3="7047c233-9f7f-454a-8044-2277080f6bb2" targetNamespace="http://schemas.microsoft.com/office/2006/metadata/properties" ma:root="true" ma:fieldsID="b2abb274706d0a179357f4aba9104ec7" ns2:_="" ns3:_="">
    <xsd:import namespace="f9f38663-15b5-46ee-bea1-4191282ccfd6"/>
    <xsd:import namespace="7047c233-9f7f-454a-8044-2277080f6bb2"/>
    <xsd:element name="properties">
      <xsd:complexType>
        <xsd:sequence>
          <xsd:element name="documentManagement">
            <xsd:complexType>
              <xsd:all>
                <xsd:element ref="ns2:ISOSummary" minOccurs="0"/>
                <xsd:element ref="ns2:ISOExtract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Description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2:IsPublished" minOccurs="0"/>
                <xsd:element ref="ns2:Market_x0020_Notice" minOccurs="0"/>
                <xsd:element ref="ns2:News_x0020_Release" minOccurs="0"/>
                <xsd:element ref="ns2:ParentISOGroups" minOccurs="0"/>
                <xsd:element ref="ns3:ContentReviewInterval" minOccurs="0"/>
                <xsd:element ref="ns3:Document_x0020_Type" minOccurs="0"/>
                <xsd:element ref="ns3:ISOGroupSequence0" minOccurs="0"/>
                <xsd:element ref="ns3:Orig_x0020_Post_x0020_Date" minOccurs="0"/>
                <xsd:element ref="ns3:CrawlableUniqueID" minOccurs="0"/>
                <xsd:element ref="ns2:ISOArchived" minOccurs="0"/>
                <xsd:element ref="ns2:TaxCatchAll" minOccurs="0"/>
                <xsd:element ref="ns2:b9ea58a922854d979f16666f5802aed5" minOccurs="0"/>
                <xsd:element ref="ns2:TaxCatchAllLabel" minOccurs="0"/>
                <xsd:element ref="ns2:c2c9ed2cac1b40359a412fe4e10d95c5" minOccurs="0"/>
                <xsd:element ref="ns2:ISOGroupSequence" minOccurs="0"/>
                <xsd:element ref="ns2:hb8f7ab9f67b4c07bafdc165a1a14f13" minOccurs="0"/>
                <xsd:element ref="ns2:g47b85dad3234da7b3c04e6f2eaa6b9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38663-15b5-46ee-bea1-4191282ccfd6" elementFormDefault="qualified">
    <xsd:import namespace="http://schemas.microsoft.com/office/2006/documentManagement/types"/>
    <xsd:import namespace="http://schemas.microsoft.com/office/infopath/2007/PartnerControls"/>
    <xsd:element name="ISOSummary" ma:index="3" nillable="true" ma:displayName="ISOSummary" ma:internalName="ISOSummary" ma:readOnly="false">
      <xsd:simpleType>
        <xsd:restriction base="dms:Unknown"/>
      </xsd:simpleType>
    </xsd:element>
    <xsd:element name="ISOExtract" ma:index="4" nillable="true" ma:displayName="ISOExtract" ma:internalName="ISOExtract" ma:readOnly="false">
      <xsd:simpleType>
        <xsd:restriction base="dms:Unknown"/>
      </xsd:simpleType>
    </xsd:element>
    <xsd:element name="PostDate" ma:index="5" nillable="true" ma:displayName="PostDate" ma:default="[today]" ma:format="DateTim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Description" ma:index="10" nillable="true" ma:displayName="ISODescription" ma:internalName="ISODescription" ma:readOnly="false">
      <xsd:simpleType>
        <xsd:restriction base="dms:Unknown"/>
      </xsd:simpleType>
    </xsd:element>
    <xsd:element name="Content_x0020_Administrator" ma:index="11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2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3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1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Market_x0020_Notice" ma:index="15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6" nillable="true" ma:displayName="News Release" ma:default="0" ma:internalName="News_x0020_Release" ma:readOnly="false">
      <xsd:simpleType>
        <xsd:restriction base="dms:Boolean"/>
      </xsd:simpleType>
    </xsd:element>
    <xsd:element name="ParentISOGroups" ma:index="17" nillable="true" ma:displayName="ParentISOGroups" ma:description="Holds the associated parent Publisher Groups plus a copy of the List GUID" ma:internalName="ParentISOGroups" ma:readOnly="false">
      <xsd:simpleType>
        <xsd:restriction base="dms:Unknown"/>
      </xsd:simpleType>
    </xsd:element>
    <xsd:element name="ISOArchived" ma:index="23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TaxCatchAll" ma:index="30" nillable="true" ma:displayName="Taxonomy Catch All Column" ma:description="" ma:hidden="true" ma:list="{6f4c2ddf-76c2-4359-87ca-892fabe4c24c}" ma:internalName="TaxCatchAll" ma:readOnly="false" ma:showField="CatchAllData" ma:web="f9f38663-15b5-46ee-bea1-4191282ccf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ea58a922854d979f16666f5802aed5" ma:index="31" nillable="true" ma:taxonomy="true" ma:internalName="b9ea58a922854d979f16666f5802aed5" ma:taxonomyFieldName="ISOKeywords" ma:displayName="ISOKeywords" ma:readOnly="false" ma:fieldId="{b9ea58a9-2285-4d97-9f16-666f5802aed5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32" nillable="true" ma:displayName="Taxonomy Catch All Column1" ma:description="" ma:hidden="true" ma:list="{6f4c2ddf-76c2-4359-87ca-892fabe4c24c}" ma:internalName="TaxCatchAllLabel" ma:readOnly="true" ma:showField="CatchAllDataLabel" ma:web="f9f38663-15b5-46ee-bea1-4191282ccf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2c9ed2cac1b40359a412fe4e10d95c5" ma:index="33" nillable="true" ma:taxonomy="true" ma:internalName="c2c9ed2cac1b40359a412fe4e10d95c5" ma:taxonomyFieldName="ISOArchive" ma:displayName="ISOArchive" ma:readOnly="false" ma:fieldId="{c2c9ed2c-ac1b-4035-9a41-2fe4e10d95c5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SOGroupSequence" ma:index="35" nillable="true" ma:displayName="ISOGroupSequence" ma:hidden="true" ma:internalName="ISOGroupSequence" ma:readOnly="false">
      <xsd:simpleType>
        <xsd:restriction base="dms:Text">
          <xsd:maxLength value="255"/>
        </xsd:restriction>
      </xsd:simpleType>
    </xsd:element>
    <xsd:element name="hb8f7ab9f67b4c07bafdc165a1a14f13" ma:index="39" nillable="true" ma:taxonomy="true" ma:internalName="hb8f7ab9f67b4c07bafdc165a1a14f13" ma:taxonomyFieldName="ISOGroup" ma:displayName="ISOGroup" ma:readOnly="false" ma:fieldId="{1b8f7ab9-f67b-4c07-bafd-c165a1a14f1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47b85dad3234da7b3c04e6f2eaa6b94" ma:index="40" nillable="true" ma:taxonomy="true" ma:internalName="g47b85dad3234da7b3c04e6f2eaa6b94" ma:taxonomyFieldName="ISOTopic" ma:displayName="ISOTopic" ma:readOnly="false" ma:fieldId="{047b85da-d323-4da7-b3c0-4e6f2eaa6b94}" ma:taxonomyMulti="true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7c233-9f7f-454a-8044-2277080f6bb2" elementFormDefault="qualified">
    <xsd:import namespace="http://schemas.microsoft.com/office/2006/documentManagement/types"/>
    <xsd:import namespace="http://schemas.microsoft.com/office/infopath/2007/PartnerControls"/>
    <xsd:element name="ContentReviewInterval" ma:index="18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Document_x0020_Type" ma:index="19" nillable="true" ma:displayName="Document Type" ma:format="Dropdown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ISOGroupSequence0" ma:index="20" nillable="true" ma:displayName="ISOGroupSequence" ma:internalName="ISOGroupSequence0" ma:readOnly="false">
      <xsd:simpleType>
        <xsd:restriction base="dms:Text">
          <xsd:maxLength value="255"/>
        </xsd:restriction>
      </xsd:simpleType>
    </xsd:element>
    <xsd:element name="Orig_x0020_Post_x0020_Date" ma:index="21" nillable="true" ma:displayName="Orig Post Date" ma:format="DateTime" ma:internalName="Orig_x0020_Post_x0020_Date" ma:readOnly="false">
      <xsd:simpleType>
        <xsd:restriction base="dms:DateTime"/>
      </xsd:simpleType>
    </xsd:element>
    <xsd:element name="CrawlableUniqueID" ma:index="22" nillable="true" ma:displayName="CrawlableUniqueID" ma:internalName="CrawlableUniqueID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f9f38663-15b5-46ee-bea1-4191282ccfd6">Energy transfer scheduling example for Energy Imbalance Market Year 1 Enhancements technical workshop on January 30, 2015</ISOSummary>
    <ISOGroupSequence xmlns="f9f38663-15b5-46ee-bea1-4191282ccfd6" xsi:nil="true"/>
    <PostDate xmlns="f9f38663-15b5-46ee-bea1-4191282ccfd6">2015-01-30T21:55:46+00:00</PostDate>
    <Content_x0020_Owner xmlns="f9f38663-15b5-46ee-bea1-4191282ccfd6">
      <UserInfo>
        <DisplayName>Almeida, Keoni</DisplayName>
        <AccountId>30</AccountId>
        <AccountType/>
      </UserInfo>
    </Content_x0020_Owner>
    <OriginalUri xmlns="f9f38663-15b5-46ee-bea1-4191282ccfd6">
      <Url xsi:nil="true"/>
      <Description xsi:nil="true"/>
    </OriginalUri>
    <ISOArchived xmlns="f9f38663-15b5-46ee-bea1-4191282ccfd6">Not Archived</ISOArchived>
    <IsPublished xmlns="f9f38663-15b5-46ee-bea1-4191282ccfd6">true</IsPublished>
    <ISOOwner xmlns="f9f38663-15b5-46ee-bea1-4191282ccfd6">Almeida, Keoni</ISOOwner>
    <ISOContributor xmlns="f9f38663-15b5-46ee-bea1-4191282ccfd6">
      <UserInfo>
        <DisplayName>Osborne, Kristina</DisplayName>
        <AccountId>29</AccountId>
        <AccountType/>
      </UserInfo>
    </ISOContributor>
    <Important xmlns="f9f38663-15b5-46ee-bea1-4191282ccfd6">false</Important>
    <ExpireDate xmlns="f9f38663-15b5-46ee-bea1-4191282ccfd6" xsi:nil="true"/>
    <Content_x0020_Administrator xmlns="f9f38663-15b5-46ee-bea1-4191282ccfd6">
      <UserInfo>
        <DisplayName>Osborne, Kristina</DisplayName>
        <AccountId>29</AccountId>
        <AccountType/>
      </UserInfo>
    </Content_x0020_Administrator>
    <ISODescription xmlns="f9f38663-15b5-46ee-bea1-4191282ccfd6" xsi:nil="true"/>
    <Orig_x0020_Post_x0020_Date xmlns="7047c233-9f7f-454a-8044-2277080f6bb2">2015-01-30T20:18:45+00:00</Orig_x0020_Post_x0020_Date>
    <Document_x0020_Type xmlns="7047c233-9f7f-454a-8044-2277080f6bb2">Presentation</Document_x0020_Type>
    <ContentReviewInterval xmlns="7047c233-9f7f-454a-8044-2277080f6bb2">24</ContentReviewInterval>
    <ParentISOGroups xmlns="f9f38663-15b5-46ee-bea1-4191282ccfd6">Web conference Jan 30, 2015|433ca391-2db7-4dcd-821e-9b143a793ecf</ParentISOGroups>
    <News_x0020_Release xmlns="f9f38663-15b5-46ee-bea1-4191282ccfd6">false</News_x0020_Release>
    <Market_x0020_Notice xmlns="f9f38663-15b5-46ee-bea1-4191282ccfd6">false</Market_x0020_Notice>
    <TaxCatchAll xmlns="f9f38663-15b5-46ee-bea1-4191282ccfd6">
      <Value>8</Value>
    </TaxCatchAll>
    <c2c9ed2cac1b40359a412fe4e10d95c5 xmlns="f9f38663-15b5-46ee-bea1-4191282ccfd6">
      <Terms xmlns="http://schemas.microsoft.com/office/infopath/2007/PartnerControls"/>
    </c2c9ed2cac1b40359a412fe4e10d95c5>
    <ISOGroupSequence0 xmlns="7047c233-9f7f-454a-8044-2277080f6bb2" xsi:nil="true"/>
    <g47b85dad3234da7b3c04e6f2eaa6b94 xmlns="f9f38663-15b5-46ee-bea1-4191282ccfd6">
      <Terms xmlns="http://schemas.microsoft.com/office/infopath/2007/PartnerControls"/>
    </g47b85dad3234da7b3c04e6f2eaa6b94>
    <CrawlableUniqueID xmlns="7047c233-9f7f-454a-8044-2277080f6bb2">f603895b-e27c-4df8-bfb4-139383c51c49</CrawlableUniqueID>
    <ISOExtract xmlns="f9f38663-15b5-46ee-bea1-4191282ccfd6" xsi:nil="true"/>
    <hb8f7ab9f67b4c07bafdc165a1a14f13 xmlns="f9f38663-15b5-46ee-bea1-4191282ccfd6">
      <Terms xmlns="http://schemas.microsoft.com/office/infopath/2007/PartnerControls"/>
    </hb8f7ab9f67b4c07bafdc165a1a14f13>
    <b9ea58a922854d979f16666f5802aed5 xmlns="f9f38663-15b5-46ee-bea1-4191282ccfd6">
      <Terms xmlns="http://schemas.microsoft.com/office/infopath/2007/PartnerControls"/>
    </b9ea58a922854d979f16666f5802aed5>
  </documentManagement>
</p:properties>
</file>

<file path=customXml/itemProps1.xml><?xml version="1.0" encoding="utf-8"?>
<ds:datastoreItem xmlns:ds="http://schemas.openxmlformats.org/officeDocument/2006/customXml" ds:itemID="{2F57E047-4DA4-4388-9B1A-177D614D33CD}"/>
</file>

<file path=customXml/itemProps2.xml><?xml version="1.0" encoding="utf-8"?>
<ds:datastoreItem xmlns:ds="http://schemas.openxmlformats.org/officeDocument/2006/customXml" ds:itemID="{B80CD8D9-7C02-4398-82D7-0942780DAC24}"/>
</file>

<file path=customXml/itemProps3.xml><?xml version="1.0" encoding="utf-8"?>
<ds:datastoreItem xmlns:ds="http://schemas.openxmlformats.org/officeDocument/2006/customXml" ds:itemID="{8458BBA4-2A33-4DA5-9C7D-B909CB8DA9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36</vt:i4>
      </vt:variant>
    </vt:vector>
  </HeadingPairs>
  <TitlesOfParts>
    <vt:vector size="42" baseType="lpstr">
      <vt:lpstr>Sheet1</vt:lpstr>
      <vt:lpstr>Sheet1 (2)</vt:lpstr>
      <vt:lpstr>Sheet1 (3)</vt:lpstr>
      <vt:lpstr>Sheet1 (4)</vt:lpstr>
      <vt:lpstr>Sheet1 (5)</vt:lpstr>
      <vt:lpstr>Sheet1 (6)</vt:lpstr>
      <vt:lpstr>'Sheet1 (2)'!OF</vt:lpstr>
      <vt:lpstr>'Sheet1 (3)'!OF</vt:lpstr>
      <vt:lpstr>'Sheet1 (4)'!OF</vt:lpstr>
      <vt:lpstr>'Sheet1 (5)'!OF</vt:lpstr>
      <vt:lpstr>'Sheet1 (6)'!OF</vt:lpstr>
      <vt:lpstr>OF</vt:lpstr>
      <vt:lpstr>'Sheet1 (2)'!PBC</vt:lpstr>
      <vt:lpstr>'Sheet1 (3)'!PBC</vt:lpstr>
      <vt:lpstr>'Sheet1 (4)'!PBC</vt:lpstr>
      <vt:lpstr>'Sheet1 (5)'!PBC</vt:lpstr>
      <vt:lpstr>'Sheet1 (6)'!PBC</vt:lpstr>
      <vt:lpstr>PBC</vt:lpstr>
      <vt:lpstr>'Sheet1 (2)'!TA</vt:lpstr>
      <vt:lpstr>'Sheet1 (3)'!TA</vt:lpstr>
      <vt:lpstr>'Sheet1 (4)'!TA</vt:lpstr>
      <vt:lpstr>'Sheet1 (5)'!TA</vt:lpstr>
      <vt:lpstr>'Sheet1 (6)'!TA</vt:lpstr>
      <vt:lpstr>TA</vt:lpstr>
      <vt:lpstr>'Sheet1 (2)'!TB</vt:lpstr>
      <vt:lpstr>'Sheet1 (3)'!TB</vt:lpstr>
      <vt:lpstr>'Sheet1 (4)'!TB</vt:lpstr>
      <vt:lpstr>'Sheet1 (5)'!TB</vt:lpstr>
      <vt:lpstr>'Sheet1 (6)'!TB</vt:lpstr>
      <vt:lpstr>TB</vt:lpstr>
      <vt:lpstr>'Sheet1 (2)'!TC</vt:lpstr>
      <vt:lpstr>'Sheet1 (3)'!TC</vt:lpstr>
      <vt:lpstr>'Sheet1 (4)'!TC</vt:lpstr>
      <vt:lpstr>'Sheet1 (5)'!TC</vt:lpstr>
      <vt:lpstr>'Sheet1 (6)'!TC</vt:lpstr>
      <vt:lpstr>TC</vt:lpstr>
      <vt:lpstr>'Sheet1 (2)'!TD</vt:lpstr>
      <vt:lpstr>'Sheet1 (3)'!TD</vt:lpstr>
      <vt:lpstr>'Sheet1 (4)'!TD</vt:lpstr>
      <vt:lpstr>'Sheet1 (5)'!TD</vt:lpstr>
      <vt:lpstr>'Sheet1 (6)'!TD</vt:lpstr>
      <vt:lpstr>TD</vt:lpstr>
    </vt:vector>
  </TitlesOfParts>
  <Company>California ISO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Energy Transfer Scheduling Example</dc:title>
  <dc:creator>George Angelidis</dc:creator>
  <cp:lastModifiedBy>George Angelidis</cp:lastModifiedBy>
  <dcterms:created xsi:type="dcterms:W3CDTF">2015-01-15T01:38:26Z</dcterms:created>
  <dcterms:modified xsi:type="dcterms:W3CDTF">2015-01-16T00:38:44Z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2017842566</vt:i4>
  </property>
  <property fmtid="{D5CDD505-2E9C-101B-9397-08002B2CF9AE}" pid="3" name="_NewReviewCycle">
    <vt:lpwstr/>
  </property>
  <property fmtid="{D5CDD505-2E9C-101B-9397-08002B2CF9AE}" pid="4" name="_EmailSubject">
    <vt:lpwstr>Workshop material</vt:lpwstr>
  </property>
  <property fmtid="{D5CDD505-2E9C-101B-9397-08002B2CF9AE}" pid="5" name="_AuthorEmail">
    <vt:lpwstr>GAngelidis@caiso.com</vt:lpwstr>
  </property>
  <property fmtid="{D5CDD505-2E9C-101B-9397-08002B2CF9AE}" pid="6" name="_AuthorEmailDisplayName">
    <vt:lpwstr>Angelidis, George</vt:lpwstr>
  </property>
  <property fmtid="{D5CDD505-2E9C-101B-9397-08002B2CF9AE}" pid="7" name="ContentTypeId">
    <vt:lpwstr>0x01010036FEE4075E09A146843E738B773EC646009D2CCE8BF729224E8023A3D7DBABF23B</vt:lpwstr>
  </property>
  <property fmtid="{D5CDD505-2E9C-101B-9397-08002B2CF9AE}" pid="8" name="ISOGroup">
    <vt:lpwstr/>
  </property>
  <property fmtid="{D5CDD505-2E9C-101B-9397-08002B2CF9AE}" pid="9" name="ISOArchive">
    <vt:lpwstr>8;#Not Archived|d4ac4999-fa66-470b-a400-7ab6671d1fab</vt:lpwstr>
  </property>
  <property fmtid="{D5CDD505-2E9C-101B-9397-08002B2CF9AE}" pid="10" name="ISOKeywords">
    <vt:lpwstr/>
  </property>
  <property fmtid="{D5CDD505-2E9C-101B-9397-08002B2CF9AE}" pid="11" name="n17aa529ee554df5a6a2645f14ad0917">
    <vt:lpwstr>Not Archived|d4ac4999-fa66-470b-a400-7ab6671d1fab</vt:lpwstr>
  </property>
  <property fmtid="{D5CDD505-2E9C-101B-9397-08002B2CF9AE}" pid="12" name="ISOTopic">
    <vt:lpwstr/>
  </property>
  <property fmtid="{D5CDD505-2E9C-101B-9397-08002B2CF9AE}" pid="13" name="ISOArchive0">
    <vt:lpwstr/>
  </property>
  <property fmtid="{D5CDD505-2E9C-101B-9397-08002B2CF9AE}" pid="14" name="PageLink">
    <vt:lpwstr/>
  </property>
</Properties>
</file>